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ahooBlog\2000 - WahooBlog\Techniek\Statistieken\"/>
    </mc:Choice>
  </mc:AlternateContent>
  <xr:revisionPtr revIDLastSave="0" documentId="13_ncr:1_{02531505-2254-4735-989B-A89661E9CD9C}" xr6:coauthVersionLast="47" xr6:coauthVersionMax="47" xr10:uidLastSave="{00000000-0000-0000-0000-000000000000}"/>
  <bookViews>
    <workbookView xWindow="2040" yWindow="2445" windowWidth="25815" windowHeight="11685" xr2:uid="{00000000-000D-0000-FFFF-FFFF00000000}"/>
  </bookViews>
  <sheets>
    <sheet name="2022" sheetId="4" r:id="rId1"/>
  </sheets>
  <calcPr calcId="181029"/>
</workbook>
</file>

<file path=xl/calcChain.xml><?xml version="1.0" encoding="utf-8"?>
<calcChain xmlns="http://schemas.openxmlformats.org/spreadsheetml/2006/main">
  <c r="Z42" i="4" l="1"/>
  <c r="Y42" i="4"/>
  <c r="X42" i="4"/>
  <c r="W42" i="4"/>
  <c r="U42" i="4"/>
  <c r="S42" i="4"/>
  <c r="Q42" i="4"/>
  <c r="O42" i="4"/>
  <c r="M42" i="4"/>
  <c r="K42" i="4"/>
  <c r="I42" i="4"/>
  <c r="H42" i="4"/>
  <c r="G42" i="4"/>
  <c r="F42" i="4"/>
  <c r="E42" i="4"/>
  <c r="D42" i="4"/>
  <c r="C42" i="4"/>
  <c r="AA41" i="4"/>
  <c r="V41" i="4"/>
  <c r="T41" i="4"/>
  <c r="R41" i="4"/>
  <c r="P41" i="4"/>
  <c r="N41" i="4"/>
  <c r="L41" i="4"/>
  <c r="J41" i="4"/>
  <c r="AA40" i="4"/>
  <c r="V40" i="4"/>
  <c r="T40" i="4"/>
  <c r="R40" i="4"/>
  <c r="P40" i="4"/>
  <c r="N40" i="4"/>
  <c r="L40" i="4"/>
  <c r="J40" i="4"/>
  <c r="AA39" i="4"/>
  <c r="V39" i="4"/>
  <c r="T39" i="4"/>
  <c r="R39" i="4"/>
  <c r="P39" i="4"/>
  <c r="N39" i="4"/>
  <c r="L39" i="4"/>
  <c r="J39" i="4"/>
  <c r="AA38" i="4"/>
  <c r="V38" i="4"/>
  <c r="T38" i="4"/>
  <c r="R38" i="4"/>
  <c r="P38" i="4"/>
  <c r="N38" i="4"/>
  <c r="L38" i="4"/>
  <c r="J38" i="4"/>
  <c r="AA37" i="4"/>
  <c r="V37" i="4"/>
  <c r="T37" i="4"/>
  <c r="R37" i="4"/>
  <c r="P37" i="4"/>
  <c r="N37" i="4"/>
  <c r="L37" i="4"/>
  <c r="J37" i="4"/>
  <c r="AA36" i="4"/>
  <c r="V36" i="4"/>
  <c r="T36" i="4"/>
  <c r="R36" i="4"/>
  <c r="P36" i="4"/>
  <c r="N36" i="4"/>
  <c r="L36" i="4"/>
  <c r="J36" i="4"/>
  <c r="AA35" i="4"/>
  <c r="V35" i="4"/>
  <c r="T35" i="4"/>
  <c r="R35" i="4"/>
  <c r="P35" i="4"/>
  <c r="N35" i="4"/>
  <c r="L35" i="4"/>
  <c r="J35" i="4"/>
  <c r="AA34" i="4"/>
  <c r="AB34" i="4" s="1"/>
  <c r="V34" i="4"/>
  <c r="V42" i="4" s="1"/>
  <c r="T34" i="4"/>
  <c r="T42" i="4" s="1"/>
  <c r="R34" i="4"/>
  <c r="R42" i="4" s="1"/>
  <c r="P34" i="4"/>
  <c r="N34" i="4"/>
  <c r="L34" i="4"/>
  <c r="J34" i="4"/>
  <c r="J42" i="4" s="1"/>
  <c r="Z31" i="4"/>
  <c r="Y31" i="4"/>
  <c r="X31" i="4"/>
  <c r="W31" i="4"/>
  <c r="U31" i="4"/>
  <c r="S31" i="4"/>
  <c r="Q31" i="4"/>
  <c r="O31" i="4"/>
  <c r="M31" i="4"/>
  <c r="K31" i="4"/>
  <c r="I31" i="4"/>
  <c r="H31" i="4"/>
  <c r="G31" i="4"/>
  <c r="F31" i="4"/>
  <c r="E31" i="4"/>
  <c r="D31" i="4"/>
  <c r="C31" i="4"/>
  <c r="AA30" i="4"/>
  <c r="V30" i="4"/>
  <c r="T30" i="4"/>
  <c r="R30" i="4"/>
  <c r="P30" i="4"/>
  <c r="N30" i="4"/>
  <c r="L30" i="4"/>
  <c r="J30" i="4"/>
  <c r="AA29" i="4"/>
  <c r="V29" i="4"/>
  <c r="T29" i="4"/>
  <c r="R29" i="4"/>
  <c r="P29" i="4"/>
  <c r="N29" i="4"/>
  <c r="L29" i="4"/>
  <c r="J29" i="4"/>
  <c r="AA28" i="4"/>
  <c r="V28" i="4"/>
  <c r="T28" i="4"/>
  <c r="R28" i="4"/>
  <c r="P28" i="4"/>
  <c r="N28" i="4"/>
  <c r="L28" i="4"/>
  <c r="J28" i="4"/>
  <c r="AA27" i="4"/>
  <c r="V27" i="4"/>
  <c r="T27" i="4"/>
  <c r="R27" i="4"/>
  <c r="P27" i="4"/>
  <c r="N27" i="4"/>
  <c r="L27" i="4"/>
  <c r="J27" i="4"/>
  <c r="AA26" i="4"/>
  <c r="V26" i="4"/>
  <c r="T26" i="4"/>
  <c r="R26" i="4"/>
  <c r="P26" i="4"/>
  <c r="N26" i="4"/>
  <c r="L26" i="4"/>
  <c r="J26" i="4"/>
  <c r="AA25" i="4"/>
  <c r="V25" i="4"/>
  <c r="T25" i="4"/>
  <c r="R25" i="4"/>
  <c r="P25" i="4"/>
  <c r="N25" i="4"/>
  <c r="L25" i="4"/>
  <c r="J25" i="4"/>
  <c r="AA24" i="4"/>
  <c r="V24" i="4"/>
  <c r="T24" i="4"/>
  <c r="R24" i="4"/>
  <c r="P24" i="4"/>
  <c r="N24" i="4"/>
  <c r="L24" i="4"/>
  <c r="J24" i="4"/>
  <c r="AA23" i="4"/>
  <c r="V23" i="4"/>
  <c r="V31" i="4" s="1"/>
  <c r="T23" i="4"/>
  <c r="T31" i="4" s="1"/>
  <c r="R23" i="4"/>
  <c r="R31" i="4" s="1"/>
  <c r="P23" i="4"/>
  <c r="P31" i="4" s="1"/>
  <c r="N23" i="4"/>
  <c r="L23" i="4"/>
  <c r="L31" i="4" s="1"/>
  <c r="J23" i="4"/>
  <c r="J31" i="4" s="1"/>
  <c r="U20" i="4"/>
  <c r="S20" i="4"/>
  <c r="Q20" i="4"/>
  <c r="O20" i="4"/>
  <c r="M20" i="4"/>
  <c r="K20" i="4"/>
  <c r="I20" i="4"/>
  <c r="AA19" i="4"/>
  <c r="Y17" i="4"/>
  <c r="Z17" i="4" s="1"/>
  <c r="W17" i="4"/>
  <c r="X17" i="4" s="1"/>
  <c r="U17" i="4"/>
  <c r="V17" i="4" s="1"/>
  <c r="S17" i="4"/>
  <c r="T17" i="4" s="1"/>
  <c r="Q17" i="4"/>
  <c r="R17" i="4" s="1"/>
  <c r="O17" i="4"/>
  <c r="M17" i="4"/>
  <c r="N17" i="4" s="1"/>
  <c r="K17" i="4"/>
  <c r="L17" i="4" s="1"/>
  <c r="I17" i="4"/>
  <c r="J17" i="4" s="1"/>
  <c r="G17" i="4"/>
  <c r="H17" i="4" s="1"/>
  <c r="E17" i="4"/>
  <c r="F17" i="4" s="1"/>
  <c r="C17" i="4"/>
  <c r="D17" i="4" s="1"/>
  <c r="AA16" i="4"/>
  <c r="V16" i="4"/>
  <c r="T16" i="4"/>
  <c r="R16" i="4"/>
  <c r="P16" i="4"/>
  <c r="N16" i="4"/>
  <c r="L16" i="4"/>
  <c r="J16" i="4"/>
  <c r="AA15" i="4"/>
  <c r="V15" i="4"/>
  <c r="T15" i="4"/>
  <c r="R15" i="4"/>
  <c r="P15" i="4"/>
  <c r="N15" i="4"/>
  <c r="L15" i="4"/>
  <c r="J15" i="4"/>
  <c r="AA14" i="4"/>
  <c r="V14" i="4"/>
  <c r="T14" i="4"/>
  <c r="R14" i="4"/>
  <c r="P14" i="4"/>
  <c r="N14" i="4"/>
  <c r="L14" i="4"/>
  <c r="J14" i="4"/>
  <c r="AA13" i="4"/>
  <c r="AA9" i="4"/>
  <c r="Y8" i="4"/>
  <c r="Y10" i="4" s="1"/>
  <c r="Z10" i="4" s="1"/>
  <c r="W8" i="4"/>
  <c r="W10" i="4" s="1"/>
  <c r="X10" i="4" s="1"/>
  <c r="U8" i="4"/>
  <c r="U10" i="4" s="1"/>
  <c r="V10" i="4" s="1"/>
  <c r="S8" i="4"/>
  <c r="S10" i="4" s="1"/>
  <c r="T10" i="4" s="1"/>
  <c r="Q8" i="4"/>
  <c r="Q10" i="4" s="1"/>
  <c r="O8" i="4"/>
  <c r="O10" i="4" s="1"/>
  <c r="P10" i="4" s="1"/>
  <c r="M8" i="4"/>
  <c r="M10" i="4" s="1"/>
  <c r="N10" i="4" s="1"/>
  <c r="K8" i="4"/>
  <c r="K10" i="4" s="1"/>
  <c r="L10" i="4" s="1"/>
  <c r="I8" i="4"/>
  <c r="I10" i="4" s="1"/>
  <c r="J10" i="4" s="1"/>
  <c r="G8" i="4"/>
  <c r="E8" i="4"/>
  <c r="E10" i="4" s="1"/>
  <c r="F10" i="4" s="1"/>
  <c r="C8" i="4"/>
  <c r="C10" i="4" s="1"/>
  <c r="D10" i="4" s="1"/>
  <c r="AA6" i="4"/>
  <c r="Y5" i="4"/>
  <c r="W5" i="4"/>
  <c r="U5" i="4"/>
  <c r="V6" i="4" s="1"/>
  <c r="S5" i="4"/>
  <c r="S21" i="4" s="1"/>
  <c r="Q5" i="4"/>
  <c r="R6" i="4" s="1"/>
  <c r="O5" i="4"/>
  <c r="P6" i="4" s="1"/>
  <c r="M5" i="4"/>
  <c r="N5" i="4" s="1"/>
  <c r="K5" i="4"/>
  <c r="L5" i="4" s="1"/>
  <c r="I5" i="4"/>
  <c r="J5" i="4" s="1"/>
  <c r="G5" i="4"/>
  <c r="E5" i="4"/>
  <c r="C5" i="4"/>
  <c r="AA4" i="4"/>
  <c r="AA3" i="4"/>
  <c r="N31" i="4" l="1"/>
  <c r="L42" i="4"/>
  <c r="AB14" i="4"/>
  <c r="AA8" i="4"/>
  <c r="M21" i="4"/>
  <c r="N6" i="4"/>
  <c r="L6" i="4"/>
  <c r="P42" i="4"/>
  <c r="AB23" i="4"/>
  <c r="V5" i="4"/>
  <c r="U21" i="4"/>
  <c r="AB26" i="4"/>
  <c r="J6" i="4"/>
  <c r="G10" i="4"/>
  <c r="H10" i="4" s="1"/>
  <c r="R5" i="4"/>
  <c r="I21" i="4"/>
  <c r="AB15" i="4"/>
  <c r="K21" i="4"/>
  <c r="T5" i="4"/>
  <c r="T6" i="4"/>
  <c r="AA31" i="4"/>
  <c r="AB35" i="4"/>
  <c r="AB28" i="4"/>
  <c r="AB24" i="4"/>
  <c r="AB25" i="4"/>
  <c r="AB27" i="4"/>
  <c r="AB29" i="4"/>
  <c r="AB30" i="4"/>
  <c r="AA17" i="4"/>
  <c r="AB17" i="4" s="1"/>
  <c r="AB16" i="4"/>
  <c r="AA20" i="4"/>
  <c r="R10" i="4"/>
  <c r="Q21" i="4"/>
  <c r="P17" i="4"/>
  <c r="AA5" i="4"/>
  <c r="AB6" i="4" s="1"/>
  <c r="O21" i="4"/>
  <c r="P5" i="4"/>
  <c r="AB41" i="4"/>
  <c r="N42" i="4"/>
  <c r="AA42" i="4"/>
  <c r="AB36" i="4"/>
  <c r="AB37" i="4"/>
  <c r="AB38" i="4"/>
  <c r="AB39" i="4"/>
  <c r="AB40" i="4"/>
  <c r="AA10" i="4" l="1"/>
  <c r="AB10" i="4" s="1"/>
  <c r="AB31" i="4"/>
  <c r="AA21" i="4"/>
  <c r="AB5" i="4"/>
  <c r="AB42" i="4"/>
</calcChain>
</file>

<file path=xl/sharedStrings.xml><?xml version="1.0" encoding="utf-8"?>
<sst xmlns="http://schemas.openxmlformats.org/spreadsheetml/2006/main" count="104" uniqueCount="53">
  <si>
    <t>Januari</t>
  </si>
  <si>
    <t>Februari</t>
  </si>
  <si>
    <t>Maart</t>
  </si>
  <si>
    <t>April</t>
  </si>
  <si>
    <t>Mei</t>
  </si>
  <si>
    <t>Juni</t>
  </si>
  <si>
    <t>Juli</t>
  </si>
  <si>
    <t>Augustus</t>
  </si>
  <si>
    <t>Oktober</t>
  </si>
  <si>
    <t>November</t>
  </si>
  <si>
    <t>December</t>
  </si>
  <si>
    <t>Eenheid</t>
  </si>
  <si>
    <t>Gezeilde tijd</t>
  </si>
  <si>
    <t>Tijd op de motor</t>
  </si>
  <si>
    <t>Gezeilde afstand</t>
  </si>
  <si>
    <t>Afstand op de motor</t>
  </si>
  <si>
    <t>Maximale snelheid gezeild (SOG)</t>
  </si>
  <si>
    <t>Knopen</t>
  </si>
  <si>
    <t>Nm</t>
  </si>
  <si>
    <t>Uren</t>
  </si>
  <si>
    <t>Totale afstand</t>
  </si>
  <si>
    <t>%</t>
  </si>
  <si>
    <t>#</t>
  </si>
  <si>
    <t>Gemiddelde sneldheid gezeild</t>
  </si>
  <si>
    <t>Gemiddelde snelheid op de motor</t>
  </si>
  <si>
    <t>Zeiltijd met snelheid beneden 2 knopen</t>
  </si>
  <si>
    <t>Zeiltijd met snelheid tussen 2 en 5 knopen</t>
  </si>
  <si>
    <t>Aantal keren geankerd</t>
  </si>
  <si>
    <t>Gecorrigeerde tijd op de motor</t>
  </si>
  <si>
    <t>Tracklengte Raymarine</t>
  </si>
  <si>
    <t>Verschil met Raymarine tracklengte</t>
  </si>
  <si>
    <t>Aantal</t>
  </si>
  <si>
    <t>Gelogde tijd</t>
  </si>
  <si>
    <t>Kalender tijd</t>
  </si>
  <si>
    <t>Verschil kalendertijd tov gelogde tijd</t>
  </si>
  <si>
    <t>September</t>
  </si>
  <si>
    <t>Zeiltijd totalen</t>
  </si>
  <si>
    <t>Zeiltijd met snelheid tussen 5 en 6 knopen</t>
  </si>
  <si>
    <t>Zeiltijd met snelheid tussen 6 en 7 knopen</t>
  </si>
  <si>
    <t>Zeiltijd met snelheid tussen 7 en 8 knopen</t>
  </si>
  <si>
    <t>Zeiltijd met snelheid tussen 8 en 9 knopen</t>
  </si>
  <si>
    <t>Zeiltijd met snelheid tussen 9 en 10 knopen</t>
  </si>
  <si>
    <t>Zeiltijd met snelheid van meer dan 10 knopen</t>
  </si>
  <si>
    <t>Zeilafstand met snelheid beneden 2 knopen</t>
  </si>
  <si>
    <t>Zeilafstand met snelheid tussen 2 en 5 knopen</t>
  </si>
  <si>
    <t>Zeilafstand met snelheid tussen 5 en 6 knopen</t>
  </si>
  <si>
    <t>Zeilafstand met snelheid tussen 6 en 7 knopen</t>
  </si>
  <si>
    <t>Zeilafstand met snelheid tussen 7 en 8 knopen</t>
  </si>
  <si>
    <t>Zeilafstand met snelheid tussen 8 en 9 knopen</t>
  </si>
  <si>
    <t>Zeilafstand met snelheid tussen 9 en 10 knopen</t>
  </si>
  <si>
    <t>Zeilafstand met snelheid van meer dan 10 knopen</t>
  </si>
  <si>
    <t>Zeilafstand totalen</t>
  </si>
  <si>
    <t>Wahoo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</si>
</sst>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9C0006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7" borderId="2" applyNumberFormat="0" applyAlignment="0" applyProtection="0"/>
    <xf numFmtId="0" fontId="5" fillId="0" borderId="3" applyNumberFormat="0" applyFill="0" applyAlignment="0" applyProtection="0"/>
    <xf numFmtId="0" fontId="6" fillId="28" borderId="0" applyNumberFormat="0" applyBorder="0" applyAlignment="0" applyProtection="0"/>
    <xf numFmtId="0" fontId="7" fillId="29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" fillId="31" borderId="7" applyNumberFormat="0" applyFont="0" applyAlignment="0" applyProtection="0"/>
    <xf numFmtId="0" fontId="12" fillId="3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6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6">
    <xf numFmtId="0" fontId="0" fillId="0" borderId="0" xfId="0"/>
    <xf numFmtId="164" fontId="0" fillId="0" borderId="0" xfId="0" applyNumberFormat="1"/>
    <xf numFmtId="164" fontId="18" fillId="0" borderId="0" xfId="0" quotePrefix="1" applyNumberFormat="1" applyFont="1"/>
    <xf numFmtId="164" fontId="14" fillId="0" borderId="0" xfId="0" applyNumberFormat="1" applyFont="1"/>
    <xf numFmtId="165" fontId="0" fillId="0" borderId="0" xfId="0" applyNumberFormat="1"/>
    <xf numFmtId="164" fontId="20" fillId="0" borderId="0" xfId="0" quotePrefix="1" applyNumberFormat="1" applyFont="1"/>
    <xf numFmtId="0" fontId="21" fillId="0" borderId="0" xfId="0" applyFont="1"/>
    <xf numFmtId="0" fontId="0" fillId="0" borderId="0" xfId="0" applyAlignment="1">
      <alignment horizontal="right"/>
    </xf>
    <xf numFmtId="0" fontId="21" fillId="0" borderId="0" xfId="0" applyFont="1" applyAlignment="1">
      <alignment horizontal="right"/>
    </xf>
    <xf numFmtId="0" fontId="22" fillId="0" borderId="0" xfId="0" applyFont="1"/>
    <xf numFmtId="165" fontId="23" fillId="0" borderId="0" xfId="0" applyNumberFormat="1" applyFont="1"/>
    <xf numFmtId="0" fontId="14" fillId="0" borderId="0" xfId="0" applyFont="1" applyAlignment="1">
      <alignment horizontal="center"/>
    </xf>
    <xf numFmtId="164" fontId="18" fillId="0" borderId="0" xfId="0" quotePrefix="1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9" fillId="0" borderId="0" xfId="0" applyFont="1" applyAlignment="1">
      <alignment horizontal="center" vertical="top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Invoer" xfId="29" builtinId="20" customBuiltin="1"/>
    <cellStyle name="Kop 1" xfId="30" builtinId="16" customBuiltin="1"/>
    <cellStyle name="Kop 2" xfId="31" builtinId="17" customBuiltin="1"/>
    <cellStyle name="Kop 3" xfId="32" builtinId="18" customBuiltin="1"/>
    <cellStyle name="Kop 4" xfId="33" builtinId="19" customBuiltin="1"/>
    <cellStyle name="Neutraal" xfId="34" builtinId="28" customBuiltin="1"/>
    <cellStyle name="Notitie" xfId="35" builtinId="10" customBuiltin="1"/>
    <cellStyle name="Ongeldig" xfId="36" builtinId="27" customBuiltin="1"/>
    <cellStyle name="Standaard" xfId="0" builtinId="0"/>
    <cellStyle name="Titel" xfId="37" builtinId="15" customBuiltin="1"/>
    <cellStyle name="Totaal" xfId="38" builtinId="25" customBuiltin="1"/>
    <cellStyle name="Uitvoer" xfId="39" builtinId="21" customBuiltin="1"/>
    <cellStyle name="Verklarende tekst" xfId="40" builtinId="53" customBuiltin="1"/>
    <cellStyle name="Waarschuwingstekst" xfId="41" builtinId="11" customBuiltin="1"/>
  </cellStyles>
  <dxfs count="31">
    <dxf>
      <font>
        <b/>
        <i val="0"/>
      </font>
    </dxf>
    <dxf>
      <font>
        <b/>
        <i val="0"/>
        <strike val="0"/>
        <color rgb="FFFF0000"/>
      </font>
    </dxf>
    <dxf>
      <font>
        <b/>
        <i val="0"/>
      </font>
    </dxf>
    <dxf>
      <font>
        <b/>
        <i val="0"/>
        <strike val="0"/>
        <color rgb="FFFF0000"/>
      </font>
    </dxf>
    <dxf>
      <font>
        <b/>
        <i val="0"/>
      </font>
    </dxf>
    <dxf>
      <font>
        <b/>
        <i val="0"/>
        <strike val="0"/>
        <color rgb="FFFF0000"/>
      </font>
    </dxf>
    <dxf>
      <font>
        <b/>
        <i val="0"/>
      </font>
    </dxf>
    <dxf>
      <font>
        <b/>
        <i val="0"/>
        <strike val="0"/>
        <color rgb="FFFF0000"/>
      </font>
    </dxf>
    <dxf>
      <font>
        <b/>
        <i val="0"/>
      </font>
    </dxf>
    <dxf>
      <font>
        <b/>
        <i val="0"/>
        <strike val="0"/>
        <color rgb="FFFF0000"/>
      </font>
    </dxf>
    <dxf>
      <font>
        <b/>
        <i val="0"/>
      </font>
    </dxf>
    <dxf>
      <font>
        <b/>
        <i val="0"/>
        <strike val="0"/>
        <color rgb="FFFF0000"/>
      </font>
    </dxf>
    <dxf>
      <font>
        <b/>
        <i val="0"/>
      </font>
    </dxf>
    <dxf>
      <font>
        <b/>
        <i val="0"/>
        <strike val="0"/>
        <color rgb="FFFF0000"/>
      </font>
    </dxf>
    <dxf>
      <font>
        <b/>
        <i val="0"/>
      </font>
    </dxf>
    <dxf>
      <font>
        <b/>
        <i val="0"/>
        <strike val="0"/>
        <color rgb="FFFF0000"/>
      </font>
    </dxf>
    <dxf>
      <font>
        <b/>
        <i val="0"/>
      </font>
    </dxf>
    <dxf>
      <font>
        <b/>
        <i val="0"/>
        <strike val="0"/>
        <color rgb="FFFF0000"/>
      </font>
    </dxf>
    <dxf>
      <font>
        <b/>
        <i val="0"/>
      </font>
    </dxf>
    <dxf>
      <font>
        <b/>
        <i val="0"/>
        <strike val="0"/>
        <color rgb="FFFF0000"/>
      </font>
    </dxf>
    <dxf>
      <font>
        <b/>
        <i val="0"/>
      </font>
    </dxf>
    <dxf>
      <font>
        <b/>
        <i val="0"/>
        <strike val="0"/>
        <color rgb="FFFF0000"/>
      </font>
    </dxf>
    <dxf>
      <font>
        <b/>
        <i val="0"/>
      </font>
    </dxf>
    <dxf>
      <font>
        <b/>
        <i val="0"/>
        <strike val="0"/>
        <color rgb="FFFF0000"/>
      </font>
    </dxf>
    <dxf>
      <font>
        <b/>
        <i val="0"/>
      </font>
    </dxf>
    <dxf>
      <font>
        <b/>
        <i val="0"/>
        <strike val="0"/>
        <color rgb="FFFF0000"/>
      </font>
    </dxf>
    <dxf>
      <font>
        <b/>
        <i val="0"/>
      </font>
    </dxf>
    <dxf>
      <font>
        <b/>
        <i val="0"/>
        <strike val="0"/>
        <color rgb="FFFF0000"/>
      </font>
    </dxf>
    <dxf>
      <font>
        <b/>
        <i val="0"/>
      </font>
    </dxf>
    <dxf>
      <font>
        <b/>
        <i val="0"/>
        <strike val="0"/>
        <color rgb="FFFF0000"/>
      </font>
    </dxf>
    <dxf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3"/>
  <sheetViews>
    <sheetView tabSelected="1" workbookViewId="0">
      <pane xSplit="1" ySplit="1" topLeftCell="B2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43.42578125" style="1" customWidth="1"/>
    <col min="2" max="2" width="8.28515625" style="1" bestFit="1" customWidth="1"/>
    <col min="3" max="3" width="6.42578125" customWidth="1"/>
    <col min="4" max="4" width="5.7109375" style="6" customWidth="1"/>
    <col min="5" max="5" width="6" customWidth="1"/>
    <col min="6" max="6" width="5.42578125" style="6" customWidth="1"/>
    <col min="7" max="7" width="5" bestFit="1" customWidth="1"/>
    <col min="8" max="8" width="5" style="6" customWidth="1"/>
    <col min="9" max="9" width="6.140625" customWidth="1"/>
    <col min="10" max="10" width="6.140625" style="6" customWidth="1"/>
    <col min="11" max="11" width="6" customWidth="1"/>
    <col min="12" max="12" width="6" style="6" customWidth="1"/>
    <col min="13" max="13" width="5.5703125" customWidth="1"/>
    <col min="14" max="14" width="5.140625" style="6" customWidth="1"/>
    <col min="15" max="15" width="6.7109375" customWidth="1"/>
    <col min="16" max="16" width="4.42578125" style="6" customWidth="1"/>
    <col min="17" max="17" width="6.28515625" customWidth="1"/>
    <col min="18" max="18" width="6" style="6" customWidth="1"/>
    <col min="19" max="19" width="7.7109375" customWidth="1"/>
    <col min="20" max="20" width="6.42578125" style="6" customWidth="1"/>
    <col min="21" max="21" width="6.28515625" customWidth="1"/>
    <col min="22" max="22" width="4.85546875" style="6" customWidth="1"/>
    <col min="23" max="23" width="6.42578125" customWidth="1"/>
    <col min="24" max="24" width="8.140625" style="6" customWidth="1"/>
    <col min="25" max="25" width="6.7109375" customWidth="1"/>
    <col min="26" max="26" width="7.7109375" style="6" customWidth="1"/>
    <col min="27" max="27" width="8.140625" customWidth="1"/>
    <col min="28" max="28" width="5.42578125" customWidth="1"/>
    <col min="29" max="256" width="9.7109375" customWidth="1"/>
  </cols>
  <sheetData>
    <row r="1" spans="1:28" ht="46.5" x14ac:dyDescent="0.7">
      <c r="A1" s="5" t="s">
        <v>52</v>
      </c>
      <c r="B1" s="11" t="s">
        <v>11</v>
      </c>
      <c r="C1" s="15" t="s">
        <v>0</v>
      </c>
      <c r="D1" s="15"/>
      <c r="E1" s="15" t="s">
        <v>1</v>
      </c>
      <c r="F1" s="15"/>
      <c r="G1" s="15" t="s">
        <v>2</v>
      </c>
      <c r="H1" s="15"/>
      <c r="I1" s="15" t="s">
        <v>3</v>
      </c>
      <c r="J1" s="15"/>
      <c r="K1" s="15" t="s">
        <v>4</v>
      </c>
      <c r="L1" s="15"/>
      <c r="M1" s="15" t="s">
        <v>5</v>
      </c>
      <c r="N1" s="15"/>
      <c r="O1" s="15" t="s">
        <v>6</v>
      </c>
      <c r="P1" s="15"/>
      <c r="Q1" s="15" t="s">
        <v>7</v>
      </c>
      <c r="R1" s="15"/>
      <c r="S1" s="15" t="s">
        <v>35</v>
      </c>
      <c r="T1" s="15"/>
      <c r="U1" s="15" t="s">
        <v>8</v>
      </c>
      <c r="V1" s="15"/>
      <c r="W1" s="15" t="s">
        <v>9</v>
      </c>
      <c r="X1" s="15"/>
      <c r="Y1" s="15" t="s">
        <v>10</v>
      </c>
      <c r="Z1" s="15"/>
      <c r="AA1" s="15">
        <v>2022</v>
      </c>
      <c r="AB1" s="15"/>
    </row>
    <row r="2" spans="1:28" ht="23.25" x14ac:dyDescent="0.35">
      <c r="A2" s="2"/>
      <c r="B2" s="12"/>
      <c r="C2" s="7" t="s">
        <v>22</v>
      </c>
      <c r="D2" s="8" t="s">
        <v>21</v>
      </c>
      <c r="E2" s="7" t="s">
        <v>22</v>
      </c>
      <c r="F2" s="8" t="s">
        <v>21</v>
      </c>
      <c r="G2" s="7" t="s">
        <v>22</v>
      </c>
      <c r="H2" s="8" t="s">
        <v>21</v>
      </c>
      <c r="I2" s="7" t="s">
        <v>22</v>
      </c>
      <c r="J2" s="8" t="s">
        <v>21</v>
      </c>
      <c r="K2" s="7" t="s">
        <v>22</v>
      </c>
      <c r="L2" s="8" t="s">
        <v>21</v>
      </c>
      <c r="M2" s="7" t="s">
        <v>22</v>
      </c>
      <c r="N2" s="8" t="s">
        <v>21</v>
      </c>
      <c r="O2" s="7" t="s">
        <v>22</v>
      </c>
      <c r="P2" s="8" t="s">
        <v>21</v>
      </c>
      <c r="Q2" s="7" t="s">
        <v>22</v>
      </c>
      <c r="R2" s="8" t="s">
        <v>21</v>
      </c>
      <c r="S2" s="7" t="s">
        <v>22</v>
      </c>
      <c r="T2" s="8" t="s">
        <v>21</v>
      </c>
      <c r="U2" s="7" t="s">
        <v>22</v>
      </c>
      <c r="V2" s="8" t="s">
        <v>21</v>
      </c>
      <c r="W2" s="7" t="s">
        <v>22</v>
      </c>
      <c r="X2" s="8" t="s">
        <v>21</v>
      </c>
      <c r="Y2" s="7" t="s">
        <v>22</v>
      </c>
      <c r="Z2" s="8" t="s">
        <v>21</v>
      </c>
      <c r="AA2" s="7" t="s">
        <v>22</v>
      </c>
      <c r="AB2" s="8" t="s">
        <v>21</v>
      </c>
    </row>
    <row r="3" spans="1:28" x14ac:dyDescent="0.25">
      <c r="A3" s="3" t="s">
        <v>13</v>
      </c>
      <c r="B3" s="13" t="s">
        <v>19</v>
      </c>
      <c r="C3">
        <v>0</v>
      </c>
      <c r="E3">
        <v>0</v>
      </c>
      <c r="G3">
        <v>0</v>
      </c>
      <c r="I3">
        <v>21</v>
      </c>
      <c r="K3">
        <v>16</v>
      </c>
      <c r="M3">
        <v>22</v>
      </c>
      <c r="O3">
        <v>12</v>
      </c>
      <c r="Q3">
        <v>20</v>
      </c>
      <c r="S3">
        <v>20</v>
      </c>
      <c r="U3">
        <v>16</v>
      </c>
      <c r="W3">
        <v>0</v>
      </c>
      <c r="Y3">
        <v>0</v>
      </c>
      <c r="AA3" s="4">
        <f>C3+E3+G3+I3+K3+M3+O3+Q3+S3+U3+W3+Y3</f>
        <v>127</v>
      </c>
      <c r="AB3" s="6"/>
    </row>
    <row r="4" spans="1:28" x14ac:dyDescent="0.25">
      <c r="A4" s="3" t="s">
        <v>27</v>
      </c>
      <c r="B4" s="13" t="s">
        <v>31</v>
      </c>
      <c r="C4">
        <v>0</v>
      </c>
      <c r="E4">
        <v>0</v>
      </c>
      <c r="G4">
        <v>0</v>
      </c>
      <c r="I4">
        <v>11</v>
      </c>
      <c r="K4">
        <v>20</v>
      </c>
      <c r="M4">
        <v>23</v>
      </c>
      <c r="O4">
        <v>16</v>
      </c>
      <c r="Q4">
        <v>23</v>
      </c>
      <c r="S4">
        <v>15</v>
      </c>
      <c r="U4">
        <v>15</v>
      </c>
      <c r="W4">
        <v>0</v>
      </c>
      <c r="Y4">
        <v>0</v>
      </c>
      <c r="AA4" s="4">
        <f>C4+E4+G4+I4+K4+M4+O4+Q4+S4+U4+W4+Y4</f>
        <v>123</v>
      </c>
      <c r="AB4" s="6"/>
    </row>
    <row r="5" spans="1:28" x14ac:dyDescent="0.25">
      <c r="A5" s="3" t="s">
        <v>28</v>
      </c>
      <c r="B5" s="13" t="s">
        <v>19</v>
      </c>
      <c r="C5">
        <f>C3-(C4*0.3)</f>
        <v>0</v>
      </c>
      <c r="E5">
        <f>E3-(E4*0.3)</f>
        <v>0</v>
      </c>
      <c r="G5">
        <f>G3-(G4*0.3)</f>
        <v>0</v>
      </c>
      <c r="I5">
        <f>I3-(I4*0.3)</f>
        <v>17.7</v>
      </c>
      <c r="J5" s="6">
        <f>ROUND(I5/(I6+I5)*100,0)</f>
        <v>17</v>
      </c>
      <c r="K5">
        <f>K3-(K4*0.3)</f>
        <v>10</v>
      </c>
      <c r="L5" s="6">
        <f>ROUND(K5/(K6+K5)*100,0)</f>
        <v>11</v>
      </c>
      <c r="M5">
        <f>M3-(M4*0.3)</f>
        <v>15.100000000000001</v>
      </c>
      <c r="N5" s="6">
        <f>ROUND(M5/(M6+M5)*100,0)</f>
        <v>10</v>
      </c>
      <c r="O5">
        <f>O3-(O4*0.3)</f>
        <v>7.2</v>
      </c>
      <c r="P5" s="6">
        <f>ROUND(O5/(O6+O5)*100,0)</f>
        <v>9</v>
      </c>
      <c r="Q5">
        <f>Q3-(Q4*0.3)</f>
        <v>13.100000000000001</v>
      </c>
      <c r="R5" s="6">
        <f>ROUND(Q5/(Q6+Q5)*100,0)</f>
        <v>14</v>
      </c>
      <c r="S5">
        <f>S3-(S4*0.3)</f>
        <v>15.5</v>
      </c>
      <c r="T5" s="6">
        <f>ROUND(S5/(S6+S5)*100,0)</f>
        <v>13</v>
      </c>
      <c r="U5">
        <f>U3-(U4*0.3)</f>
        <v>11.5</v>
      </c>
      <c r="V5" s="6">
        <f>ROUND(U5/(U6+U5)*100,0)</f>
        <v>20</v>
      </c>
      <c r="W5">
        <f>W3-(W4*0.3)</f>
        <v>0</v>
      </c>
      <c r="X5" s="6">
        <v>0</v>
      </c>
      <c r="Y5">
        <f>Y3-(Y4*0.3)</f>
        <v>0</v>
      </c>
      <c r="Z5" s="6">
        <v>0</v>
      </c>
      <c r="AA5" s="4">
        <f>C5+E5+G5+I5+K5+M5+O5+Q5+S5+U5+W5+Y5</f>
        <v>90.1</v>
      </c>
      <c r="AB5" s="6">
        <f>ROUND(AA5/(AA6+AA5)*100,0)</f>
        <v>13</v>
      </c>
    </row>
    <row r="6" spans="1:28" x14ac:dyDescent="0.25">
      <c r="A6" s="3" t="s">
        <v>12</v>
      </c>
      <c r="B6" s="13" t="s">
        <v>19</v>
      </c>
      <c r="C6">
        <v>0</v>
      </c>
      <c r="D6" s="6">
        <v>0</v>
      </c>
      <c r="E6">
        <v>0</v>
      </c>
      <c r="F6" s="6">
        <v>0</v>
      </c>
      <c r="G6">
        <v>0</v>
      </c>
      <c r="H6" s="6">
        <v>0</v>
      </c>
      <c r="I6">
        <v>89</v>
      </c>
      <c r="J6" s="6">
        <f>ROUND(I6/(I5+I6)*100,0)</f>
        <v>83</v>
      </c>
      <c r="K6">
        <v>82</v>
      </c>
      <c r="L6" s="6">
        <f>ROUND(K6/(K5+K6)*100,0)</f>
        <v>89</v>
      </c>
      <c r="M6">
        <v>131</v>
      </c>
      <c r="N6" s="6">
        <f>ROUND(M6/(M5+M6)*100,0)</f>
        <v>90</v>
      </c>
      <c r="O6">
        <v>71</v>
      </c>
      <c r="P6" s="6">
        <f>ROUND(O6/(O5+O6)*100,0)</f>
        <v>91</v>
      </c>
      <c r="Q6">
        <v>82</v>
      </c>
      <c r="R6" s="6">
        <f>ROUND(Q6/(Q5+Q6)*100,0)</f>
        <v>86</v>
      </c>
      <c r="S6">
        <v>105</v>
      </c>
      <c r="T6" s="6">
        <f>ROUND(S6/(S5+S6)*100,0)</f>
        <v>87</v>
      </c>
      <c r="U6">
        <v>45</v>
      </c>
      <c r="V6" s="6">
        <f>ROUND(U6/(U5+U6)*100,0)</f>
        <v>80</v>
      </c>
      <c r="W6">
        <v>0</v>
      </c>
      <c r="X6" s="6">
        <v>0</v>
      </c>
      <c r="Y6">
        <v>0</v>
      </c>
      <c r="Z6" s="6">
        <v>0</v>
      </c>
      <c r="AA6" s="4">
        <f>C6+E6+G6+I6+K6+M6+O6+Q6+S6+U6+W6+Y6</f>
        <v>605</v>
      </c>
      <c r="AB6" s="6">
        <f>ROUND(AA6/(AA5+AA6)*100,0)</f>
        <v>87</v>
      </c>
    </row>
    <row r="7" spans="1:28" x14ac:dyDescent="0.25">
      <c r="A7" s="3"/>
      <c r="B7" s="13"/>
      <c r="R7"/>
      <c r="T7"/>
      <c r="V7"/>
      <c r="X7"/>
      <c r="Z7"/>
      <c r="AA7" s="4"/>
      <c r="AB7" s="6"/>
    </row>
    <row r="8" spans="1:28" x14ac:dyDescent="0.25">
      <c r="A8" s="3" t="s">
        <v>33</v>
      </c>
      <c r="B8" s="13" t="s">
        <v>19</v>
      </c>
      <c r="C8">
        <f>31*24</f>
        <v>744</v>
      </c>
      <c r="E8">
        <f>28*24</f>
        <v>672</v>
      </c>
      <c r="G8">
        <f>31*24</f>
        <v>744</v>
      </c>
      <c r="I8">
        <f>30*24</f>
        <v>720</v>
      </c>
      <c r="K8">
        <f>31*24</f>
        <v>744</v>
      </c>
      <c r="M8">
        <f>30*24</f>
        <v>720</v>
      </c>
      <c r="O8">
        <f>31*24</f>
        <v>744</v>
      </c>
      <c r="Q8">
        <f>31*24</f>
        <v>744</v>
      </c>
      <c r="R8"/>
      <c r="S8">
        <f>30*24</f>
        <v>720</v>
      </c>
      <c r="T8"/>
      <c r="U8">
        <f>31*24</f>
        <v>744</v>
      </c>
      <c r="V8"/>
      <c r="W8">
        <f>30*24</f>
        <v>720</v>
      </c>
      <c r="X8"/>
      <c r="Y8">
        <f>31*24</f>
        <v>744</v>
      </c>
      <c r="Z8"/>
      <c r="AA8" s="4">
        <f>C8+E8+G8+I8+K8+M8+O8+Q8+S8+U8+W8+Y8</f>
        <v>8760</v>
      </c>
      <c r="AB8" s="6"/>
    </row>
    <row r="9" spans="1:28" x14ac:dyDescent="0.25">
      <c r="A9" s="3" t="s">
        <v>32</v>
      </c>
      <c r="B9" s="13" t="s">
        <v>19</v>
      </c>
      <c r="C9">
        <v>744</v>
      </c>
      <c r="E9">
        <v>672</v>
      </c>
      <c r="G9">
        <v>744</v>
      </c>
      <c r="I9">
        <v>627</v>
      </c>
      <c r="K9">
        <v>741</v>
      </c>
      <c r="M9">
        <v>713</v>
      </c>
      <c r="O9">
        <v>735</v>
      </c>
      <c r="Q9">
        <v>734</v>
      </c>
      <c r="R9"/>
      <c r="S9">
        <v>718</v>
      </c>
      <c r="T9"/>
      <c r="U9">
        <v>5</v>
      </c>
      <c r="V9"/>
      <c r="W9">
        <v>720</v>
      </c>
      <c r="X9"/>
      <c r="Y9">
        <v>744</v>
      </c>
      <c r="Z9"/>
      <c r="AA9" s="4">
        <f>C9+E9+G9+I9+K9+M9+O9+Q9+S9+U9+W9+Y9</f>
        <v>7897</v>
      </c>
      <c r="AB9" s="6"/>
    </row>
    <row r="10" spans="1:28" x14ac:dyDescent="0.25">
      <c r="A10" s="3" t="s">
        <v>34</v>
      </c>
      <c r="B10" s="13" t="s">
        <v>19</v>
      </c>
      <c r="C10">
        <f>C8-C9</f>
        <v>0</v>
      </c>
      <c r="D10" s="6">
        <f>ROUND(100*C10/(C8+0.00001),0)</f>
        <v>0</v>
      </c>
      <c r="E10">
        <f>E8-E9</f>
        <v>0</v>
      </c>
      <c r="F10" s="6">
        <f>ROUND(100*E10/(E8+0.00001),0)</f>
        <v>0</v>
      </c>
      <c r="G10">
        <f>G8-G9</f>
        <v>0</v>
      </c>
      <c r="H10" s="6">
        <f>ROUND(100*G10/(G8+0.00001),0)</f>
        <v>0</v>
      </c>
      <c r="I10">
        <f>I8-I9</f>
        <v>93</v>
      </c>
      <c r="J10" s="6">
        <f>ROUND(100*I10/(I8+0.00001),0)</f>
        <v>13</v>
      </c>
      <c r="K10">
        <f>K8-K9</f>
        <v>3</v>
      </c>
      <c r="L10" s="6">
        <f>ROUND(100*K10/(K8+0.00001),0)</f>
        <v>0</v>
      </c>
      <c r="M10">
        <f>M8-M9</f>
        <v>7</v>
      </c>
      <c r="N10" s="6">
        <f>ROUND(100*M10/(M8+0.00001),0)</f>
        <v>1</v>
      </c>
      <c r="O10">
        <f>O8-O9</f>
        <v>9</v>
      </c>
      <c r="P10" s="6">
        <f>ROUND(100*O10/(O8+0.00001),0)</f>
        <v>1</v>
      </c>
      <c r="Q10">
        <f>Q8-Q9</f>
        <v>10</v>
      </c>
      <c r="R10" s="9">
        <f>ROUND(100*Q10/(Q8+0.00001),0)</f>
        <v>1</v>
      </c>
      <c r="S10">
        <f>S8-S9</f>
        <v>2</v>
      </c>
      <c r="T10" s="6">
        <f>ROUND(100*S10/(S8+0.00001),0)</f>
        <v>0</v>
      </c>
      <c r="U10">
        <f>U8-U9</f>
        <v>739</v>
      </c>
      <c r="V10" s="6">
        <f>ROUND(100*U10/(U8+0.00001),0)</f>
        <v>99</v>
      </c>
      <c r="W10">
        <f>W8-W9</f>
        <v>0</v>
      </c>
      <c r="X10" s="6">
        <f>ROUND(100*W10/(W8+0.00001),0)</f>
        <v>0</v>
      </c>
      <c r="Y10">
        <f>Y8-Y9</f>
        <v>0</v>
      </c>
      <c r="Z10" s="6">
        <f>ROUND(100*Y10/(Y8+0.00001),0)</f>
        <v>0</v>
      </c>
      <c r="AA10" s="4">
        <f>C10+E10+G10+I10+K10+M10+O10+Q10+S10+U10+W10+Y10</f>
        <v>863</v>
      </c>
      <c r="AB10" s="6">
        <f>ROUND(100*AA10/(AA8+0.00001),0)</f>
        <v>10</v>
      </c>
    </row>
    <row r="11" spans="1:28" x14ac:dyDescent="0.25">
      <c r="A11" s="3"/>
      <c r="B11" s="13"/>
      <c r="R11"/>
      <c r="T11"/>
      <c r="V11"/>
      <c r="X11"/>
      <c r="Z11"/>
      <c r="AA11" s="4"/>
      <c r="AB11" s="6"/>
    </row>
    <row r="12" spans="1:28" x14ac:dyDescent="0.25">
      <c r="A12" s="3"/>
      <c r="B12" s="13"/>
      <c r="R12"/>
      <c r="T12"/>
      <c r="V12"/>
      <c r="X12"/>
      <c r="Z12"/>
      <c r="AB12" s="6"/>
    </row>
    <row r="13" spans="1:28" x14ac:dyDescent="0.25">
      <c r="A13" s="3" t="s">
        <v>29</v>
      </c>
      <c r="B13" s="13" t="s">
        <v>18</v>
      </c>
      <c r="C13">
        <v>0</v>
      </c>
      <c r="E13">
        <v>0</v>
      </c>
      <c r="G13">
        <v>0</v>
      </c>
      <c r="I13">
        <v>510</v>
      </c>
      <c r="K13">
        <v>312</v>
      </c>
      <c r="M13">
        <v>618</v>
      </c>
      <c r="O13">
        <v>297</v>
      </c>
      <c r="Q13">
        <v>365</v>
      </c>
      <c r="R13"/>
      <c r="S13">
        <v>638</v>
      </c>
      <c r="T13"/>
      <c r="U13">
        <v>200</v>
      </c>
      <c r="V13"/>
      <c r="W13">
        <v>0</v>
      </c>
      <c r="X13"/>
      <c r="Y13">
        <v>0</v>
      </c>
      <c r="Z13"/>
      <c r="AA13" s="4">
        <f t="shared" ref="AA13:AA31" si="0">C13+E13+G13+I13+K13+M13+O13+Q13+S13+U13+W13+Y13</f>
        <v>2940</v>
      </c>
      <c r="AB13" s="6"/>
    </row>
    <row r="14" spans="1:28" x14ac:dyDescent="0.25">
      <c r="A14" s="3" t="s">
        <v>14</v>
      </c>
      <c r="B14" s="13" t="s">
        <v>18</v>
      </c>
      <c r="C14">
        <v>0</v>
      </c>
      <c r="D14" s="6">
        <v>0</v>
      </c>
      <c r="E14">
        <v>0</v>
      </c>
      <c r="F14" s="6">
        <v>0</v>
      </c>
      <c r="G14">
        <v>0</v>
      </c>
      <c r="H14" s="6">
        <v>0</v>
      </c>
      <c r="I14">
        <v>478</v>
      </c>
      <c r="J14" s="6">
        <f>ROUND(I14/(I14+I15)*100,0)</f>
        <v>82</v>
      </c>
      <c r="K14">
        <v>292</v>
      </c>
      <c r="L14" s="6">
        <f>ROUND(K14/(K14+K15)*100,0)</f>
        <v>83</v>
      </c>
      <c r="M14">
        <v>609</v>
      </c>
      <c r="N14" s="6">
        <f>ROUND(M14/(M14+M15)*100,0)</f>
        <v>88</v>
      </c>
      <c r="O14">
        <v>325</v>
      </c>
      <c r="P14" s="6">
        <f>ROUND(O14/(O14+O15)*100,0)</f>
        <v>88</v>
      </c>
      <c r="Q14">
        <v>365</v>
      </c>
      <c r="R14" s="6">
        <f>ROUND(Q14/(Q14+Q15)*100,0)</f>
        <v>82</v>
      </c>
      <c r="S14">
        <v>635</v>
      </c>
      <c r="T14" s="6">
        <f>ROUND(S14/(S14+S15)*100,0)</f>
        <v>87</v>
      </c>
      <c r="U14">
        <v>204</v>
      </c>
      <c r="V14" s="6">
        <f>ROUND(U14/(U14+U15)*100,0)</f>
        <v>74</v>
      </c>
      <c r="W14">
        <v>0</v>
      </c>
      <c r="X14" s="6">
        <v>0</v>
      </c>
      <c r="Y14">
        <v>0</v>
      </c>
      <c r="Z14" s="6">
        <v>0</v>
      </c>
      <c r="AA14" s="4">
        <f t="shared" si="0"/>
        <v>2908</v>
      </c>
      <c r="AB14" s="6">
        <f>ROUND(AA14/(AA14+AA15)*100,0)</f>
        <v>84</v>
      </c>
    </row>
    <row r="15" spans="1:28" x14ac:dyDescent="0.25">
      <c r="A15" s="3" t="s">
        <v>15</v>
      </c>
      <c r="B15" s="13" t="s">
        <v>18</v>
      </c>
      <c r="C15">
        <v>0</v>
      </c>
      <c r="D15" s="6">
        <v>0</v>
      </c>
      <c r="E15">
        <v>0</v>
      </c>
      <c r="F15" s="6">
        <v>0</v>
      </c>
      <c r="G15">
        <v>0</v>
      </c>
      <c r="H15" s="6">
        <v>0</v>
      </c>
      <c r="I15">
        <v>105</v>
      </c>
      <c r="J15" s="6">
        <f>ROUND(I15/(I14+I15)*100,0)</f>
        <v>18</v>
      </c>
      <c r="K15">
        <v>59</v>
      </c>
      <c r="L15" s="6">
        <f>ROUND(K15/(K14+K15)*100,0)</f>
        <v>17</v>
      </c>
      <c r="M15">
        <v>87</v>
      </c>
      <c r="N15" s="6">
        <f>ROUND(M15/(M14+M15)*100,0)</f>
        <v>13</v>
      </c>
      <c r="O15">
        <v>43</v>
      </c>
      <c r="P15" s="6">
        <f>ROUND(O15/(O14+O15)*100,0)</f>
        <v>12</v>
      </c>
      <c r="Q15">
        <v>78</v>
      </c>
      <c r="R15" s="6">
        <f>ROUND(Q15/(Q14+Q15)*100,0)</f>
        <v>18</v>
      </c>
      <c r="S15">
        <v>99</v>
      </c>
      <c r="T15" s="6">
        <f>ROUND(S15/(S14+S15)*100,0)</f>
        <v>13</v>
      </c>
      <c r="U15">
        <v>71</v>
      </c>
      <c r="V15" s="6">
        <f>ROUND(U15/(U14+U15)*100,0)</f>
        <v>26</v>
      </c>
      <c r="W15">
        <v>0</v>
      </c>
      <c r="X15" s="6">
        <v>0</v>
      </c>
      <c r="Y15">
        <v>0</v>
      </c>
      <c r="Z15" s="6">
        <v>0</v>
      </c>
      <c r="AA15" s="4">
        <f t="shared" si="0"/>
        <v>542</v>
      </c>
      <c r="AB15" s="6">
        <f>ROUND(AA15/(AA14+AA15)*100,0)</f>
        <v>16</v>
      </c>
    </row>
    <row r="16" spans="1:28" x14ac:dyDescent="0.25">
      <c r="A16" s="3" t="s">
        <v>20</v>
      </c>
      <c r="B16" s="13" t="s">
        <v>18</v>
      </c>
      <c r="C16">
        <v>0</v>
      </c>
      <c r="D16" s="6">
        <v>0</v>
      </c>
      <c r="E16">
        <v>0</v>
      </c>
      <c r="F16" s="6">
        <v>0</v>
      </c>
      <c r="G16">
        <v>0</v>
      </c>
      <c r="H16" s="6">
        <v>0</v>
      </c>
      <c r="I16">
        <v>519</v>
      </c>
      <c r="J16" s="6">
        <f>ROUND(I16/(I14+I15)*100,0)</f>
        <v>89</v>
      </c>
      <c r="K16">
        <v>351</v>
      </c>
      <c r="L16" s="6">
        <f>ROUND(K16/(K14+K15)*100,0)</f>
        <v>100</v>
      </c>
      <c r="M16">
        <v>696</v>
      </c>
      <c r="N16" s="6">
        <f>ROUND(M16/(M14+M15)*100,0)</f>
        <v>100</v>
      </c>
      <c r="O16">
        <v>368</v>
      </c>
      <c r="P16" s="6">
        <f>ROUND(O16/(O14+O15)*100,0)</f>
        <v>100</v>
      </c>
      <c r="Q16">
        <v>443</v>
      </c>
      <c r="R16" s="6">
        <f>ROUND(Q16/(Q14+Q15)*100,0)</f>
        <v>100</v>
      </c>
      <c r="S16">
        <v>702</v>
      </c>
      <c r="T16" s="6">
        <f>ROUND(S16/(S14+S15)*100,0)</f>
        <v>96</v>
      </c>
      <c r="U16">
        <v>275</v>
      </c>
      <c r="V16" s="6">
        <f>ROUND(U16/(U14+U15)*100,0)</f>
        <v>100</v>
      </c>
      <c r="W16">
        <v>0</v>
      </c>
      <c r="X16" s="6">
        <v>0</v>
      </c>
      <c r="Y16">
        <v>0</v>
      </c>
      <c r="Z16" s="6">
        <v>0</v>
      </c>
      <c r="AA16" s="4">
        <f t="shared" si="0"/>
        <v>3354</v>
      </c>
      <c r="AB16" s="6">
        <f>ROUND(AA16/(AA14+AA15)*100,0)</f>
        <v>97</v>
      </c>
    </row>
    <row r="17" spans="1:28" x14ac:dyDescent="0.25">
      <c r="A17" s="3" t="s">
        <v>30</v>
      </c>
      <c r="B17" s="13" t="s">
        <v>18</v>
      </c>
      <c r="C17">
        <f>ABS(C16-C13)</f>
        <v>0</v>
      </c>
      <c r="D17" s="6">
        <f>ROUND(100*C17/(C16+0.00001),0)</f>
        <v>0</v>
      </c>
      <c r="E17">
        <f>ABS(E16-E13)</f>
        <v>0</v>
      </c>
      <c r="F17" s="6">
        <f>ROUND(100*E17/(E16+0.00001),0)</f>
        <v>0</v>
      </c>
      <c r="G17">
        <f>ABS(G16-G13)</f>
        <v>0</v>
      </c>
      <c r="H17" s="6">
        <f>ROUND(100*G17/(G16+0.00001),0)</f>
        <v>0</v>
      </c>
      <c r="I17">
        <f>ABS(I16-I13)</f>
        <v>9</v>
      </c>
      <c r="J17" s="6">
        <f>ROUND(100*I17/(I16+0.00001),0)</f>
        <v>2</v>
      </c>
      <c r="K17">
        <f>ABS(K16-K13)</f>
        <v>39</v>
      </c>
      <c r="L17" s="6">
        <f>ROUND(100*K17/(K16+0.00001),0)</f>
        <v>11</v>
      </c>
      <c r="M17">
        <f>ABS(M16-M13)</f>
        <v>78</v>
      </c>
      <c r="N17" s="6">
        <f>ROUND(100*M17/(M16+0.00001),0)</f>
        <v>11</v>
      </c>
      <c r="O17">
        <f>ABS(O16-O13)</f>
        <v>71</v>
      </c>
      <c r="P17" s="6">
        <f>ROUND(100*O17/(O16+0.00001),0)</f>
        <v>19</v>
      </c>
      <c r="Q17">
        <f>ABS(Q16-Q13)</f>
        <v>78</v>
      </c>
      <c r="R17" s="6">
        <f>ROUND(100*Q17/(Q16+0.00001),0)</f>
        <v>18</v>
      </c>
      <c r="S17">
        <f>ABS(S16-S13)</f>
        <v>64</v>
      </c>
      <c r="T17" s="6">
        <f>ROUND(100*S17/(S16+0.00001),0)</f>
        <v>9</v>
      </c>
      <c r="U17">
        <f>ABS(U16-U13)</f>
        <v>75</v>
      </c>
      <c r="V17" s="6">
        <f>ROUND(100*U17/(U16+0.00001),0)</f>
        <v>27</v>
      </c>
      <c r="W17">
        <f>ABS(W16-W13)</f>
        <v>0</v>
      </c>
      <c r="X17" s="6">
        <f>ROUND(100*W17/(W16+0.00001),0)</f>
        <v>0</v>
      </c>
      <c r="Y17">
        <f>ABS(Y16-Y13)</f>
        <v>0</v>
      </c>
      <c r="Z17" s="6">
        <f>ROUND(100*Y17/(Y16+0.00001),0)</f>
        <v>0</v>
      </c>
      <c r="AA17" s="4">
        <f t="shared" si="0"/>
        <v>414</v>
      </c>
      <c r="AB17" s="6">
        <f>ROUND(100*AA17/(AA16+0.00001),0)</f>
        <v>12</v>
      </c>
    </row>
    <row r="18" spans="1:28" x14ac:dyDescent="0.25">
      <c r="A18" s="3"/>
      <c r="B18" s="13"/>
      <c r="AB18" s="6"/>
    </row>
    <row r="19" spans="1:28" x14ac:dyDescent="0.25">
      <c r="A19" s="3" t="s">
        <v>16</v>
      </c>
      <c r="B19" s="13" t="s">
        <v>17</v>
      </c>
      <c r="C19">
        <v>0</v>
      </c>
      <c r="E19">
        <v>0</v>
      </c>
      <c r="G19">
        <v>0</v>
      </c>
      <c r="I19" s="4">
        <v>13.5</v>
      </c>
      <c r="K19" s="4">
        <v>10.7</v>
      </c>
      <c r="M19" s="4">
        <v>12.3</v>
      </c>
      <c r="O19" s="4">
        <v>12.5</v>
      </c>
      <c r="Q19" s="4">
        <v>10.1</v>
      </c>
      <c r="S19" s="4">
        <v>18.8</v>
      </c>
      <c r="U19" s="4">
        <v>10</v>
      </c>
      <c r="W19">
        <v>0</v>
      </c>
      <c r="Y19">
        <v>0</v>
      </c>
      <c r="AA19" s="4">
        <f>MAX(C19,E19,G19,I19,K19,M19,O19,Q19,S19,U19,W19,Y19)</f>
        <v>18.8</v>
      </c>
      <c r="AB19" s="6"/>
    </row>
    <row r="20" spans="1:28" x14ac:dyDescent="0.25">
      <c r="A20" s="3" t="s">
        <v>23</v>
      </c>
      <c r="B20" s="13" t="s">
        <v>17</v>
      </c>
      <c r="C20">
        <v>0</v>
      </c>
      <c r="E20">
        <v>0</v>
      </c>
      <c r="G20">
        <v>0</v>
      </c>
      <c r="I20">
        <f>ROUND(I14/I6,1)</f>
        <v>5.4</v>
      </c>
      <c r="K20">
        <f>ROUND(K14/K6,1)</f>
        <v>3.6</v>
      </c>
      <c r="M20">
        <f>ROUND(M14/M6,1)</f>
        <v>4.5999999999999996</v>
      </c>
      <c r="O20">
        <f>ROUND(O14/O6,1)</f>
        <v>4.5999999999999996</v>
      </c>
      <c r="Q20">
        <f>ROUND(Q14/Q6,1)</f>
        <v>4.5</v>
      </c>
      <c r="S20">
        <f>ROUND(S14/S6,1)</f>
        <v>6</v>
      </c>
      <c r="U20">
        <f>ROUND(U14/U6,1)</f>
        <v>4.5</v>
      </c>
      <c r="W20">
        <v>0</v>
      </c>
      <c r="Y20">
        <v>0</v>
      </c>
      <c r="AA20">
        <f>ROUND(AA14/AA6,1)</f>
        <v>4.8</v>
      </c>
      <c r="AB20" s="6"/>
    </row>
    <row r="21" spans="1:28" x14ac:dyDescent="0.25">
      <c r="A21" s="3" t="s">
        <v>24</v>
      </c>
      <c r="B21" s="13" t="s">
        <v>17</v>
      </c>
      <c r="C21">
        <v>0</v>
      </c>
      <c r="E21">
        <v>0</v>
      </c>
      <c r="G21">
        <v>0</v>
      </c>
      <c r="I21">
        <f>ROUND(I15/I5,1)</f>
        <v>5.9</v>
      </c>
      <c r="K21">
        <f>ROUND(K15/K5,1)</f>
        <v>5.9</v>
      </c>
      <c r="M21">
        <f>ROUND(M15/M5,1)</f>
        <v>5.8</v>
      </c>
      <c r="O21">
        <f>ROUND(O15/O5,1)</f>
        <v>6</v>
      </c>
      <c r="Q21">
        <f>ROUND(Q15/Q5,1)</f>
        <v>6</v>
      </c>
      <c r="S21">
        <f>ROUND(S15/S5,1)</f>
        <v>6.4</v>
      </c>
      <c r="U21">
        <f>ROUND(U15/U5,1)</f>
        <v>6.2</v>
      </c>
      <c r="W21">
        <v>0</v>
      </c>
      <c r="Y21">
        <v>0</v>
      </c>
      <c r="AA21">
        <f>ROUND(AA15/AA5,1)</f>
        <v>6</v>
      </c>
      <c r="AB21" s="6"/>
    </row>
    <row r="22" spans="1:28" x14ac:dyDescent="0.25">
      <c r="A22" s="3"/>
      <c r="B22" s="13"/>
      <c r="AB22" s="6"/>
    </row>
    <row r="23" spans="1:28" x14ac:dyDescent="0.25">
      <c r="A23" s="3" t="s">
        <v>25</v>
      </c>
      <c r="B23" s="13" t="s">
        <v>19</v>
      </c>
      <c r="C23" s="4">
        <v>0</v>
      </c>
      <c r="D23" s="6">
        <v>0</v>
      </c>
      <c r="E23" s="4">
        <v>0</v>
      </c>
      <c r="F23" s="6">
        <v>0</v>
      </c>
      <c r="G23" s="4">
        <v>0</v>
      </c>
      <c r="H23" s="6">
        <v>0</v>
      </c>
      <c r="I23" s="4">
        <v>4.0999999999999996</v>
      </c>
      <c r="J23" s="6">
        <f>ROUND(I23/SUM(I23:I30)*100,0)</f>
        <v>5</v>
      </c>
      <c r="K23" s="4">
        <v>18.7</v>
      </c>
      <c r="L23" s="6">
        <f>ROUND(K23/SUM(K23:K30)*100,0)</f>
        <v>23</v>
      </c>
      <c r="M23" s="4">
        <v>16</v>
      </c>
      <c r="N23" s="6">
        <f>ROUND(M23/SUM(M23:M30)*100,0)</f>
        <v>12</v>
      </c>
      <c r="O23" s="4">
        <v>3.3</v>
      </c>
      <c r="P23" s="6">
        <f>ROUND(O23/SUM(O23:O30)*100,0)</f>
        <v>7</v>
      </c>
      <c r="Q23" s="4">
        <v>8.1</v>
      </c>
      <c r="R23" s="6">
        <f>ROUND(Q23/SUM(Q23:Q30)*100,0)</f>
        <v>10</v>
      </c>
      <c r="S23" s="4">
        <v>2.9</v>
      </c>
      <c r="T23" s="6">
        <f>ROUND(S23/SUM(S23:S30)*100,0)</f>
        <v>3</v>
      </c>
      <c r="U23" s="4">
        <v>3.4</v>
      </c>
      <c r="V23" s="6">
        <f>ROUND(U23/SUM(U23:U30)*100,0)</f>
        <v>7</v>
      </c>
      <c r="W23" s="4">
        <v>0</v>
      </c>
      <c r="X23" s="6">
        <v>0</v>
      </c>
      <c r="Y23" s="4">
        <v>0</v>
      </c>
      <c r="Z23" s="6">
        <v>0</v>
      </c>
      <c r="AA23" s="4">
        <f t="shared" si="0"/>
        <v>56.499999999999993</v>
      </c>
      <c r="AB23" s="6">
        <f>ROUND(AA23/SUM(AA23:AA30)*100,0)</f>
        <v>10</v>
      </c>
    </row>
    <row r="24" spans="1:28" x14ac:dyDescent="0.25">
      <c r="A24" s="3" t="s">
        <v>26</v>
      </c>
      <c r="B24" s="13" t="s">
        <v>19</v>
      </c>
      <c r="C24" s="4">
        <v>0</v>
      </c>
      <c r="D24" s="6">
        <v>0</v>
      </c>
      <c r="E24" s="4">
        <v>0</v>
      </c>
      <c r="F24" s="6">
        <v>0</v>
      </c>
      <c r="G24" s="4">
        <v>0</v>
      </c>
      <c r="H24" s="6">
        <v>0</v>
      </c>
      <c r="I24" s="4">
        <v>47.4</v>
      </c>
      <c r="J24" s="6">
        <f>ROUND(I24/SUM(I23:I30)*100,0)</f>
        <v>53</v>
      </c>
      <c r="K24" s="4">
        <v>48.3</v>
      </c>
      <c r="L24" s="6">
        <f>ROUND(K24/SUM(K23:K30)*100,0)</f>
        <v>59</v>
      </c>
      <c r="M24" s="4">
        <v>72.8</v>
      </c>
      <c r="N24" s="6">
        <f>ROUND(M24/SUM(M23:M30)*100,0)</f>
        <v>56</v>
      </c>
      <c r="O24" s="4">
        <v>23.3</v>
      </c>
      <c r="P24" s="6">
        <f>ROUND(O24/SUM(O23:O30)*100,0)</f>
        <v>47</v>
      </c>
      <c r="Q24" s="4">
        <v>52.7</v>
      </c>
      <c r="R24" s="6">
        <f>ROUND(Q24/SUM(Q23:Q30)*100,0)</f>
        <v>65</v>
      </c>
      <c r="S24" s="4">
        <v>46.3</v>
      </c>
      <c r="T24" s="6">
        <f>ROUND(S24/SUM(S23:S30)*100,0)</f>
        <v>44</v>
      </c>
      <c r="U24" s="4">
        <v>32.200000000000003</v>
      </c>
      <c r="V24" s="6">
        <f>ROUND(U24/SUM(U23:U30)*100,0)</f>
        <v>71</v>
      </c>
      <c r="W24" s="4">
        <v>0</v>
      </c>
      <c r="X24" s="6">
        <v>0</v>
      </c>
      <c r="Y24" s="4">
        <v>0</v>
      </c>
      <c r="Z24" s="6">
        <v>0</v>
      </c>
      <c r="AA24" s="4">
        <f t="shared" si="0"/>
        <v>323</v>
      </c>
      <c r="AB24" s="6">
        <f>ROUND(AA24/SUM(AA23:AA30)*100,0)</f>
        <v>55</v>
      </c>
    </row>
    <row r="25" spans="1:28" x14ac:dyDescent="0.25">
      <c r="A25" s="3" t="s">
        <v>37</v>
      </c>
      <c r="B25" s="13" t="s">
        <v>19</v>
      </c>
      <c r="C25" s="4">
        <v>0</v>
      </c>
      <c r="D25" s="6">
        <v>0</v>
      </c>
      <c r="E25" s="4">
        <v>0</v>
      </c>
      <c r="F25" s="6">
        <v>0</v>
      </c>
      <c r="G25" s="4">
        <v>0</v>
      </c>
      <c r="H25" s="6">
        <v>0</v>
      </c>
      <c r="I25" s="4">
        <v>20.9</v>
      </c>
      <c r="J25" s="6">
        <f>ROUND(I25/SUM(I23:I30)*100,0)</f>
        <v>23</v>
      </c>
      <c r="K25" s="4">
        <v>6.9</v>
      </c>
      <c r="L25" s="6">
        <f>ROUND(K25/SUM(K23:K30)*100,0)</f>
        <v>8</v>
      </c>
      <c r="M25" s="4">
        <v>21.2</v>
      </c>
      <c r="N25" s="6">
        <f>ROUND(M25/SUM(M23:M30)*100,0)</f>
        <v>16</v>
      </c>
      <c r="O25" s="4">
        <v>12</v>
      </c>
      <c r="P25" s="6">
        <f>ROUND(O25/SUM(O23:O30)*100,0)</f>
        <v>24</v>
      </c>
      <c r="Q25" s="4">
        <v>10.4</v>
      </c>
      <c r="R25" s="6">
        <f>ROUND(Q25/SUM(Q23:Q30)*100,0)</f>
        <v>13</v>
      </c>
      <c r="S25" s="10">
        <v>28.1</v>
      </c>
      <c r="T25" s="6">
        <f>ROUND(S25/SUM(S23:S30)*100,0)</f>
        <v>27</v>
      </c>
      <c r="U25" s="4">
        <v>6.1</v>
      </c>
      <c r="V25" s="6">
        <f>ROUND(U25/SUM(U23:U30)*100,0)</f>
        <v>13</v>
      </c>
      <c r="W25" s="4">
        <v>0</v>
      </c>
      <c r="X25" s="6">
        <v>0</v>
      </c>
      <c r="Y25" s="4">
        <v>0</v>
      </c>
      <c r="Z25" s="6">
        <v>0</v>
      </c>
      <c r="AA25" s="4">
        <f>C25+E25+G25+I25+K25+M25+O25+Q25+S25+U25+W25+Y25</f>
        <v>105.6</v>
      </c>
      <c r="AB25" s="6">
        <f>ROUND(AA25/SUM(AA23:AA30)*100,0)</f>
        <v>18</v>
      </c>
    </row>
    <row r="26" spans="1:28" x14ac:dyDescent="0.25">
      <c r="A26" s="3" t="s">
        <v>38</v>
      </c>
      <c r="B26" s="13" t="s">
        <v>19</v>
      </c>
      <c r="C26" s="4">
        <v>0</v>
      </c>
      <c r="D26" s="6">
        <v>0</v>
      </c>
      <c r="E26" s="4">
        <v>0</v>
      </c>
      <c r="F26" s="6">
        <v>0</v>
      </c>
      <c r="G26" s="4">
        <v>0</v>
      </c>
      <c r="H26" s="6">
        <v>0</v>
      </c>
      <c r="I26" s="4">
        <v>12</v>
      </c>
      <c r="J26" s="6">
        <f>ROUND(I26/SUM(I23:I30)*100,0)</f>
        <v>13</v>
      </c>
      <c r="K26" s="4">
        <v>4.5999999999999996</v>
      </c>
      <c r="L26" s="6">
        <f>ROUND(K26/SUM(K23:K30)*100,0)</f>
        <v>6</v>
      </c>
      <c r="M26" s="4">
        <v>12.6</v>
      </c>
      <c r="N26" s="6">
        <f>ROUND(M26/SUM(M23:M30)*100,0)</f>
        <v>10</v>
      </c>
      <c r="O26" s="4">
        <v>6.9</v>
      </c>
      <c r="P26" s="6">
        <f>ROUND(O26/SUM(O23:O30)*100,0)</f>
        <v>14</v>
      </c>
      <c r="Q26" s="4">
        <v>5.9</v>
      </c>
      <c r="R26" s="6">
        <f>ROUND(Q26/SUM(Q23:Q30)*100,0)</f>
        <v>7</v>
      </c>
      <c r="S26" s="10">
        <v>13</v>
      </c>
      <c r="T26" s="6">
        <f>ROUND(S26/SUM(S23:S30)*100,0)</f>
        <v>12</v>
      </c>
      <c r="U26" s="4">
        <v>2.2999999999999998</v>
      </c>
      <c r="V26" s="6">
        <f>ROUND(U26/SUM(U23:U30)*100,0)</f>
        <v>5</v>
      </c>
      <c r="W26" s="4">
        <v>0</v>
      </c>
      <c r="X26" s="6">
        <v>0</v>
      </c>
      <c r="Y26" s="4">
        <v>0</v>
      </c>
      <c r="Z26" s="6">
        <v>0</v>
      </c>
      <c r="AA26" s="4">
        <f>C26+E26+G26+I26+K26+M26+O26+Q26+S26+U26+W26+Y26</f>
        <v>57.3</v>
      </c>
      <c r="AB26" s="6">
        <f>ROUND(AA26/SUM(AA23:AA30)*100,0)</f>
        <v>10</v>
      </c>
    </row>
    <row r="27" spans="1:28" x14ac:dyDescent="0.25">
      <c r="A27" s="3" t="s">
        <v>39</v>
      </c>
      <c r="B27" s="13" t="s">
        <v>19</v>
      </c>
      <c r="C27" s="4">
        <v>0</v>
      </c>
      <c r="D27" s="6">
        <v>0</v>
      </c>
      <c r="E27" s="4">
        <v>0</v>
      </c>
      <c r="F27" s="6">
        <v>0</v>
      </c>
      <c r="G27" s="4">
        <v>0</v>
      </c>
      <c r="H27" s="6">
        <v>0</v>
      </c>
      <c r="I27" s="4">
        <v>3.8</v>
      </c>
      <c r="J27" s="6">
        <f>ROUND(I27/SUM(I23:I30)*100,0)</f>
        <v>4</v>
      </c>
      <c r="K27" s="4">
        <v>1.8</v>
      </c>
      <c r="L27" s="6">
        <f>ROUND(K27/SUM(K23:K30)*100,0)</f>
        <v>2</v>
      </c>
      <c r="M27" s="4">
        <v>5</v>
      </c>
      <c r="N27" s="6">
        <f>ROUND(M27/SUM(M23:M30)*100,0)</f>
        <v>4</v>
      </c>
      <c r="O27" s="4">
        <v>1.7</v>
      </c>
      <c r="P27" s="6">
        <f>ROUND(O27/SUM(O23:O30)*100,0)</f>
        <v>3</v>
      </c>
      <c r="Q27" s="4">
        <v>2.9</v>
      </c>
      <c r="R27" s="6">
        <f>ROUND(Q27/SUM(Q23:Q30)*100,0)</f>
        <v>4</v>
      </c>
      <c r="S27" s="10">
        <v>6.4</v>
      </c>
      <c r="T27" s="6">
        <f>ROUND(S27/SUM(S23:S30)*100,0)</f>
        <v>6</v>
      </c>
      <c r="U27" s="4">
        <v>1.1000000000000001</v>
      </c>
      <c r="V27" s="6">
        <f>ROUND(U27/SUM(U23:U30)*100,0)</f>
        <v>2</v>
      </c>
      <c r="W27" s="4">
        <v>0</v>
      </c>
      <c r="X27" s="6">
        <v>0</v>
      </c>
      <c r="Y27" s="4">
        <v>0</v>
      </c>
      <c r="Z27" s="6">
        <v>0</v>
      </c>
      <c r="AA27" s="4">
        <f>C27+E27+G27+I27+K27+M27+O27+Q27+S27+U27+W27+Y27</f>
        <v>22.700000000000003</v>
      </c>
      <c r="AB27" s="6">
        <f>ROUND(AA27/SUM(AA23:AA30)*100,0)</f>
        <v>4</v>
      </c>
    </row>
    <row r="28" spans="1:28" x14ac:dyDescent="0.25">
      <c r="A28" s="3" t="s">
        <v>40</v>
      </c>
      <c r="B28" s="13" t="s">
        <v>19</v>
      </c>
      <c r="C28" s="4">
        <v>0</v>
      </c>
      <c r="D28" s="6">
        <v>0</v>
      </c>
      <c r="E28" s="4">
        <v>0</v>
      </c>
      <c r="F28" s="6">
        <v>0</v>
      </c>
      <c r="G28" s="4">
        <v>0</v>
      </c>
      <c r="H28" s="6">
        <v>0</v>
      </c>
      <c r="I28" s="4">
        <v>0.7</v>
      </c>
      <c r="J28" s="6">
        <f>ROUND(I28/SUM(I23:I30)*100,0)</f>
        <v>1</v>
      </c>
      <c r="K28" s="4">
        <v>1.3</v>
      </c>
      <c r="L28" s="6">
        <f>ROUND(K28/SUM(K23:K30)*100,0)</f>
        <v>2</v>
      </c>
      <c r="M28" s="4">
        <v>2.7</v>
      </c>
      <c r="N28" s="6">
        <f>ROUND(M28/SUM(M23:M30)*100,0)</f>
        <v>2</v>
      </c>
      <c r="O28" s="4">
        <v>0.7</v>
      </c>
      <c r="P28" s="6">
        <f>ROUND(O28/SUM(O23:O30)*100,0)</f>
        <v>1</v>
      </c>
      <c r="Q28" s="4">
        <v>1.4</v>
      </c>
      <c r="R28" s="6">
        <f>ROUND(Q28/SUM(Q23:Q30)*100,0)</f>
        <v>2</v>
      </c>
      <c r="S28" s="10">
        <v>3.7</v>
      </c>
      <c r="T28" s="6">
        <f>ROUND(S28/SUM(S23:S30)*100,0)</f>
        <v>4</v>
      </c>
      <c r="U28" s="4">
        <v>0.3</v>
      </c>
      <c r="V28" s="6">
        <f>ROUND(U28/SUM(U23:U30)*100,0)</f>
        <v>1</v>
      </c>
      <c r="W28" s="4">
        <v>0</v>
      </c>
      <c r="X28" s="6">
        <v>0</v>
      </c>
      <c r="Y28" s="4">
        <v>0</v>
      </c>
      <c r="Z28" s="6">
        <v>0</v>
      </c>
      <c r="AA28" s="4">
        <f>C28+E28+G28+I28+K28+M28+O28+Q28+S28+U28+W28+Y28</f>
        <v>10.8</v>
      </c>
      <c r="AB28" s="6">
        <f>ROUND(AA28/SUM(AA23:AA30)*100,0)</f>
        <v>2</v>
      </c>
    </row>
    <row r="29" spans="1:28" x14ac:dyDescent="0.25">
      <c r="A29" s="3" t="s">
        <v>41</v>
      </c>
      <c r="B29" s="13" t="s">
        <v>19</v>
      </c>
      <c r="C29" s="4">
        <v>0</v>
      </c>
      <c r="D29" s="6">
        <v>0</v>
      </c>
      <c r="E29" s="4">
        <v>0</v>
      </c>
      <c r="F29" s="6">
        <v>0</v>
      </c>
      <c r="G29" s="4">
        <v>0</v>
      </c>
      <c r="H29" s="6">
        <v>0</v>
      </c>
      <c r="I29" s="4">
        <v>0.2</v>
      </c>
      <c r="J29" s="6">
        <f>ROUND(I29/SUM(I23:I30)*100,0)</f>
        <v>0</v>
      </c>
      <c r="K29" s="4">
        <v>0.3</v>
      </c>
      <c r="L29" s="6">
        <f>ROUND(K29/SUM(K23:K30)*100,0)</f>
        <v>0</v>
      </c>
      <c r="M29" s="4">
        <v>0.4</v>
      </c>
      <c r="N29" s="6">
        <f>ROUND(M29/SUM(M23:M30)*100,0)</f>
        <v>0</v>
      </c>
      <c r="O29" s="4">
        <v>0.5</v>
      </c>
      <c r="P29" s="6">
        <f>ROUND(O29/SUM(O23:O30)*100,0)</f>
        <v>1</v>
      </c>
      <c r="Q29" s="4">
        <v>0.2</v>
      </c>
      <c r="R29" s="6">
        <f>ROUND(Q29/SUM(Q23:Q30)*100,0)</f>
        <v>0</v>
      </c>
      <c r="S29" s="10">
        <v>2.8</v>
      </c>
      <c r="T29" s="6">
        <f>ROUND(S29/SUM(S23:S30)*100,0)</f>
        <v>3</v>
      </c>
      <c r="U29" s="4">
        <v>0</v>
      </c>
      <c r="V29" s="6">
        <f>ROUND(U29/SUM(U23:U30)*100,0)</f>
        <v>0</v>
      </c>
      <c r="W29" s="4">
        <v>0</v>
      </c>
      <c r="X29" s="6">
        <v>0</v>
      </c>
      <c r="Y29" s="4">
        <v>0</v>
      </c>
      <c r="Z29" s="6">
        <v>0</v>
      </c>
      <c r="AA29" s="4">
        <f t="shared" si="0"/>
        <v>4.3999999999999995</v>
      </c>
      <c r="AB29" s="6">
        <f>ROUND(AA29/SUM(AA23:AA30)*100,0)</f>
        <v>1</v>
      </c>
    </row>
    <row r="30" spans="1:28" x14ac:dyDescent="0.25">
      <c r="A30" s="3" t="s">
        <v>42</v>
      </c>
      <c r="B30" s="13" t="s">
        <v>19</v>
      </c>
      <c r="C30" s="4">
        <v>0</v>
      </c>
      <c r="D30" s="6">
        <v>0</v>
      </c>
      <c r="E30" s="4">
        <v>0</v>
      </c>
      <c r="F30" s="6">
        <v>0</v>
      </c>
      <c r="G30" s="4">
        <v>0</v>
      </c>
      <c r="H30" s="6">
        <v>0</v>
      </c>
      <c r="I30" s="4">
        <v>0.1</v>
      </c>
      <c r="J30" s="6">
        <f>ROUND(I30/SUM(I23:I30)*100,0)</f>
        <v>0</v>
      </c>
      <c r="K30" s="4">
        <v>0.2</v>
      </c>
      <c r="L30" s="6">
        <f>ROUND(K30/SUM(K23:K30)*100,0)</f>
        <v>0</v>
      </c>
      <c r="M30" s="4">
        <v>0.1</v>
      </c>
      <c r="N30" s="6">
        <f>ROUND(M30/SUM(M23:M30)*100,0)</f>
        <v>0</v>
      </c>
      <c r="O30" s="4">
        <v>0.7</v>
      </c>
      <c r="P30" s="6">
        <f>ROUND(O30/SUM(O23:O30)*100,0)</f>
        <v>1</v>
      </c>
      <c r="Q30" s="4">
        <v>0</v>
      </c>
      <c r="R30" s="6">
        <f>ROUND(Q30/SUM(Q23:Q30)*100,0)</f>
        <v>0</v>
      </c>
      <c r="S30" s="4">
        <v>1.8</v>
      </c>
      <c r="T30" s="6">
        <f>ROUND(S30/SUM(S23:S30)*100,0)</f>
        <v>2</v>
      </c>
      <c r="U30" s="4">
        <v>0</v>
      </c>
      <c r="V30" s="6">
        <f>ROUND(U30/SUM(U23:U30)*100,0)</f>
        <v>0</v>
      </c>
      <c r="W30" s="4">
        <v>0</v>
      </c>
      <c r="X30" s="6">
        <v>0</v>
      </c>
      <c r="Y30" s="4">
        <v>0</v>
      </c>
      <c r="Z30" s="6">
        <v>0</v>
      </c>
      <c r="AA30" s="4">
        <f t="shared" si="0"/>
        <v>2.9000000000000004</v>
      </c>
      <c r="AB30" s="6">
        <f>ROUND(AA30/SUM(AA23:AA30)*100,0)</f>
        <v>0</v>
      </c>
    </row>
    <row r="31" spans="1:28" x14ac:dyDescent="0.25">
      <c r="A31" s="3" t="s">
        <v>36</v>
      </c>
      <c r="B31" s="14"/>
      <c r="C31" s="4">
        <f t="shared" ref="C31:Z31" si="1">SUM(C23:C30)</f>
        <v>0</v>
      </c>
      <c r="D31" s="6">
        <f t="shared" si="1"/>
        <v>0</v>
      </c>
      <c r="E31" s="4">
        <f t="shared" si="1"/>
        <v>0</v>
      </c>
      <c r="F31" s="6">
        <f t="shared" si="1"/>
        <v>0</v>
      </c>
      <c r="G31" s="4">
        <f t="shared" si="1"/>
        <v>0</v>
      </c>
      <c r="H31" s="6">
        <f t="shared" si="1"/>
        <v>0</v>
      </c>
      <c r="I31" s="4">
        <f t="shared" si="1"/>
        <v>89.2</v>
      </c>
      <c r="J31" s="6">
        <f t="shared" si="1"/>
        <v>99</v>
      </c>
      <c r="K31" s="4">
        <f t="shared" si="1"/>
        <v>82.1</v>
      </c>
      <c r="L31" s="6">
        <f t="shared" si="1"/>
        <v>100</v>
      </c>
      <c r="M31" s="4">
        <f t="shared" si="1"/>
        <v>130.79999999999998</v>
      </c>
      <c r="N31" s="6">
        <f t="shared" si="1"/>
        <v>100</v>
      </c>
      <c r="O31" s="4">
        <f t="shared" si="1"/>
        <v>49.100000000000009</v>
      </c>
      <c r="P31" s="6">
        <f t="shared" si="1"/>
        <v>98</v>
      </c>
      <c r="Q31" s="4">
        <f t="shared" si="1"/>
        <v>81.600000000000023</v>
      </c>
      <c r="R31" s="6">
        <f t="shared" si="1"/>
        <v>101</v>
      </c>
      <c r="S31" s="4">
        <f t="shared" si="1"/>
        <v>105</v>
      </c>
      <c r="T31" s="6">
        <f t="shared" si="1"/>
        <v>101</v>
      </c>
      <c r="U31" s="4">
        <f t="shared" si="1"/>
        <v>45.4</v>
      </c>
      <c r="V31" s="6">
        <f t="shared" si="1"/>
        <v>99</v>
      </c>
      <c r="W31" s="4">
        <f t="shared" si="1"/>
        <v>0</v>
      </c>
      <c r="X31" s="6">
        <f t="shared" si="1"/>
        <v>0</v>
      </c>
      <c r="Y31" s="4">
        <f t="shared" si="1"/>
        <v>0</v>
      </c>
      <c r="Z31" s="6">
        <f t="shared" si="1"/>
        <v>0</v>
      </c>
      <c r="AA31" s="4">
        <f t="shared" si="0"/>
        <v>583.20000000000005</v>
      </c>
      <c r="AB31" s="6">
        <f>SUM(AB23:AB30)</f>
        <v>100</v>
      </c>
    </row>
    <row r="32" spans="1:28" x14ac:dyDescent="0.25">
      <c r="B32" s="14"/>
      <c r="AB32" s="6"/>
    </row>
    <row r="33" spans="1:28" x14ac:dyDescent="0.25">
      <c r="B33" s="14"/>
      <c r="AB33" s="6"/>
    </row>
    <row r="34" spans="1:28" x14ac:dyDescent="0.25">
      <c r="A34" s="3" t="s">
        <v>43</v>
      </c>
      <c r="B34" s="13" t="s">
        <v>18</v>
      </c>
      <c r="C34" s="4">
        <v>0</v>
      </c>
      <c r="D34" s="6">
        <v>0</v>
      </c>
      <c r="E34" s="4">
        <v>0</v>
      </c>
      <c r="F34" s="6">
        <v>0</v>
      </c>
      <c r="G34" s="4">
        <v>0</v>
      </c>
      <c r="H34" s="6">
        <v>0</v>
      </c>
      <c r="I34" s="4">
        <v>0.3</v>
      </c>
      <c r="J34" s="6">
        <f>ROUND(I34/SUM(I34:I41)*100,0)</f>
        <v>0</v>
      </c>
      <c r="K34" s="4">
        <v>1</v>
      </c>
      <c r="L34" s="6">
        <f>ROUND(K34/SUM(K34:K41)*100,0)</f>
        <v>0</v>
      </c>
      <c r="M34" s="4">
        <v>1.1000000000000001</v>
      </c>
      <c r="N34" s="6">
        <f>ROUND(M34/SUM(M34:M41)*100,0)</f>
        <v>0</v>
      </c>
      <c r="O34" s="4">
        <v>1</v>
      </c>
      <c r="P34" s="6">
        <f>ROUND(O34/SUM(O34:O41)*100,0)</f>
        <v>0</v>
      </c>
      <c r="Q34" s="4">
        <v>0.7</v>
      </c>
      <c r="R34" s="6">
        <f>ROUND(Q34/SUM(Q34:Q41)*100,0)</f>
        <v>0</v>
      </c>
      <c r="S34" s="4">
        <v>0.3</v>
      </c>
      <c r="T34" s="6">
        <f>ROUND(S34/SUM(S34:S41)*100,0)</f>
        <v>0</v>
      </c>
      <c r="U34" s="4">
        <v>0.4</v>
      </c>
      <c r="V34" s="6">
        <f>ROUND(U34/SUM(U34:U41)*100,0)</f>
        <v>0</v>
      </c>
      <c r="W34" s="4">
        <v>0</v>
      </c>
      <c r="X34" s="6">
        <v>0</v>
      </c>
      <c r="Y34" s="4">
        <v>0</v>
      </c>
      <c r="Z34" s="6">
        <v>0</v>
      </c>
      <c r="AA34" s="4">
        <f t="shared" ref="AA34:AA41" si="2">C34+E34+G34+I34+K34+M34+O34+Q34+S34+U34+W34+Y34</f>
        <v>4.8000000000000007</v>
      </c>
      <c r="AB34" s="6">
        <f>ROUND(AA34/SUM(AA34:AA41)*100,0)</f>
        <v>0</v>
      </c>
    </row>
    <row r="35" spans="1:28" x14ac:dyDescent="0.25">
      <c r="A35" s="3" t="s">
        <v>44</v>
      </c>
      <c r="B35" s="13" t="s">
        <v>18</v>
      </c>
      <c r="C35" s="4">
        <v>0</v>
      </c>
      <c r="D35" s="6">
        <v>0</v>
      </c>
      <c r="E35" s="4">
        <v>0</v>
      </c>
      <c r="F35" s="6">
        <v>0</v>
      </c>
      <c r="G35" s="4">
        <v>0</v>
      </c>
      <c r="H35" s="6">
        <v>0</v>
      </c>
      <c r="I35" s="4">
        <v>216.9</v>
      </c>
      <c r="J35" s="6">
        <f>ROUND(I35/SUM(I34:I41)*100,0)</f>
        <v>45</v>
      </c>
      <c r="K35" s="4">
        <v>180.5</v>
      </c>
      <c r="L35" s="6">
        <f>ROUND(K35/SUM(K34:K41)*100,0)</f>
        <v>62</v>
      </c>
      <c r="M35" s="4">
        <v>307.8</v>
      </c>
      <c r="N35" s="6">
        <f>ROUND(M35/SUM(M34:M41)*100,0)</f>
        <v>51</v>
      </c>
      <c r="O35" s="4">
        <v>157.30000000000001</v>
      </c>
      <c r="P35" s="6">
        <f>ROUND(O35/SUM(O34:O41)*100,0)</f>
        <v>48</v>
      </c>
      <c r="Q35" s="4">
        <v>216</v>
      </c>
      <c r="R35" s="6">
        <f>ROUND(Q35/SUM(Q34:Q41)*100,0)</f>
        <v>59</v>
      </c>
      <c r="S35" s="4">
        <v>218.4</v>
      </c>
      <c r="T35" s="6">
        <f>ROUND(S35/SUM(S34:S41)*100,0)</f>
        <v>34</v>
      </c>
      <c r="U35" s="4">
        <v>136</v>
      </c>
      <c r="V35" s="6">
        <f>ROUND(U35/SUM(U34:U41)*100,0)</f>
        <v>67</v>
      </c>
      <c r="W35" s="4">
        <v>0</v>
      </c>
      <c r="X35" s="6">
        <v>0</v>
      </c>
      <c r="Y35" s="4">
        <v>0</v>
      </c>
      <c r="Z35" s="6">
        <v>0</v>
      </c>
      <c r="AA35" s="4">
        <f t="shared" si="2"/>
        <v>1432.9</v>
      </c>
      <c r="AB35" s="6">
        <f>ROUND(AA35/SUM(AA34:AA41)*100,0)</f>
        <v>50</v>
      </c>
    </row>
    <row r="36" spans="1:28" x14ac:dyDescent="0.25">
      <c r="A36" s="3" t="s">
        <v>45</v>
      </c>
      <c r="B36" s="13" t="s">
        <v>18</v>
      </c>
      <c r="C36" s="4">
        <v>0</v>
      </c>
      <c r="D36" s="6">
        <v>0</v>
      </c>
      <c r="E36" s="4">
        <v>0</v>
      </c>
      <c r="F36" s="6">
        <v>0</v>
      </c>
      <c r="G36" s="4">
        <v>0</v>
      </c>
      <c r="H36" s="6">
        <v>0</v>
      </c>
      <c r="I36" s="4">
        <v>130.69999999999999</v>
      </c>
      <c r="J36" s="6">
        <f>ROUND(I36/SUM(I34:I41)*100,0)</f>
        <v>27</v>
      </c>
      <c r="K36" s="4">
        <v>44</v>
      </c>
      <c r="L36" s="6">
        <f>ROUND(K36/SUM(K34:K41)*100,0)</f>
        <v>15</v>
      </c>
      <c r="M36" s="4">
        <v>132.80000000000001</v>
      </c>
      <c r="N36" s="6">
        <f>ROUND(M36/SUM(M34:M41)*100,0)</f>
        <v>22</v>
      </c>
      <c r="O36" s="4">
        <v>56.2</v>
      </c>
      <c r="P36" s="6">
        <f>ROUND(O36/SUM(O34:O41)*100,0)</f>
        <v>17</v>
      </c>
      <c r="Q36" s="4">
        <v>65.400000000000006</v>
      </c>
      <c r="R36" s="6">
        <f>ROUND(Q36/SUM(Q34:Q41)*100,0)</f>
        <v>18</v>
      </c>
      <c r="S36" s="4">
        <v>177.4</v>
      </c>
      <c r="T36" s="6">
        <f>ROUND(S36/SUM(S34:S41)*100,0)</f>
        <v>28</v>
      </c>
      <c r="U36" s="4">
        <v>38</v>
      </c>
      <c r="V36" s="6">
        <f>ROUND(U36/SUM(U34:U41)*100,0)</f>
        <v>19</v>
      </c>
      <c r="W36" s="4">
        <v>0</v>
      </c>
      <c r="X36" s="6">
        <v>0</v>
      </c>
      <c r="Y36" s="4">
        <v>0</v>
      </c>
      <c r="Z36" s="6">
        <v>0</v>
      </c>
      <c r="AA36" s="4">
        <f>C36+E36+G36+I36+K36+M37+O36+Q36+S36+U36+W36+Y36</f>
        <v>605</v>
      </c>
      <c r="AB36" s="6">
        <f>ROUND(AA36/SUM(AA34:AA41)*100,0)</f>
        <v>21</v>
      </c>
    </row>
    <row r="37" spans="1:28" x14ac:dyDescent="0.25">
      <c r="A37" s="3" t="s">
        <v>46</v>
      </c>
      <c r="B37" s="13" t="s">
        <v>18</v>
      </c>
      <c r="C37" s="4">
        <v>0</v>
      </c>
      <c r="D37" s="6">
        <v>0</v>
      </c>
      <c r="E37" s="4">
        <v>0</v>
      </c>
      <c r="F37" s="6">
        <v>0</v>
      </c>
      <c r="G37" s="4">
        <v>0</v>
      </c>
      <c r="H37" s="6">
        <v>0</v>
      </c>
      <c r="I37" s="4">
        <v>88.2</v>
      </c>
      <c r="J37" s="6">
        <f>ROUND(I37/SUM(I34:I41)*100,0)</f>
        <v>18</v>
      </c>
      <c r="K37" s="4">
        <v>34</v>
      </c>
      <c r="L37" s="6">
        <f>ROUND(K37/SUM(K34:K41)*100,0)</f>
        <v>12</v>
      </c>
      <c r="M37" s="4">
        <v>93.3</v>
      </c>
      <c r="N37" s="6">
        <f>ROUND(M37/SUM(M34:M41)*100,0)</f>
        <v>15</v>
      </c>
      <c r="O37" s="4">
        <v>34.200000000000003</v>
      </c>
      <c r="P37" s="6">
        <f>ROUND(O37/SUM(O34:O41)*100,0)</f>
        <v>11</v>
      </c>
      <c r="Q37" s="4">
        <v>43.6</v>
      </c>
      <c r="R37" s="6">
        <f>ROUND(Q37/SUM(Q34:Q41)*100,0)</f>
        <v>12</v>
      </c>
      <c r="S37" s="4">
        <v>96</v>
      </c>
      <c r="T37" s="6">
        <f>ROUND(S37/SUM(S34:S41)*100,0)</f>
        <v>15</v>
      </c>
      <c r="U37" s="4">
        <v>17</v>
      </c>
      <c r="V37" s="6">
        <f>ROUND(U37/SUM(U34:U41)*100,0)</f>
        <v>8</v>
      </c>
      <c r="W37" s="4">
        <v>0</v>
      </c>
      <c r="X37" s="6">
        <v>0</v>
      </c>
      <c r="Y37" s="4">
        <v>0</v>
      </c>
      <c r="Z37" s="6">
        <v>0</v>
      </c>
      <c r="AA37" s="4">
        <f>C37+E37+G37+I37+K37+M37+O37+Q37+S37+U37+W37+Y37</f>
        <v>406.3</v>
      </c>
      <c r="AB37" s="6">
        <f>ROUND(AA37/SUM(AA34:AA41)*100,0)</f>
        <v>14</v>
      </c>
    </row>
    <row r="38" spans="1:28" x14ac:dyDescent="0.25">
      <c r="A38" s="3" t="s">
        <v>47</v>
      </c>
      <c r="B38" s="13" t="s">
        <v>18</v>
      </c>
      <c r="C38" s="4">
        <v>0</v>
      </c>
      <c r="D38" s="6">
        <v>0</v>
      </c>
      <c r="E38" s="4">
        <v>0</v>
      </c>
      <c r="F38" s="6">
        <v>0</v>
      </c>
      <c r="G38" s="4">
        <v>0</v>
      </c>
      <c r="H38" s="6">
        <v>0</v>
      </c>
      <c r="I38" s="4">
        <v>32</v>
      </c>
      <c r="J38" s="6">
        <f>ROUND(I38/SUM(I34:I41)*100,0)</f>
        <v>7</v>
      </c>
      <c r="K38" s="4">
        <v>15.6</v>
      </c>
      <c r="L38" s="6">
        <f>ROUND(K38/SUM(K34:K41)*100,0)</f>
        <v>5</v>
      </c>
      <c r="M38" s="4">
        <v>43.5</v>
      </c>
      <c r="N38" s="6">
        <f>ROUND(M38/SUM(M34:M41)*100,0)</f>
        <v>7</v>
      </c>
      <c r="O38" s="4">
        <v>22.4</v>
      </c>
      <c r="P38" s="6">
        <f>ROUND(O38/SUM(O34:O41)*100,0)</f>
        <v>7</v>
      </c>
      <c r="Q38" s="4">
        <v>24.5</v>
      </c>
      <c r="R38" s="6">
        <f>ROUND(Q38/SUM(Q34:Q41)*100,0)</f>
        <v>7</v>
      </c>
      <c r="S38" s="4">
        <v>55.3</v>
      </c>
      <c r="T38" s="6">
        <f>ROUND(S38/SUM(S34:S41)*100,0)</f>
        <v>9</v>
      </c>
      <c r="U38" s="4">
        <v>9.1999999999999993</v>
      </c>
      <c r="V38" s="6">
        <f>ROUND(U38/SUM(U34:U41)*100,0)</f>
        <v>5</v>
      </c>
      <c r="W38" s="4">
        <v>0</v>
      </c>
      <c r="X38" s="6">
        <v>0</v>
      </c>
      <c r="Y38" s="4">
        <v>0</v>
      </c>
      <c r="Z38" s="6">
        <v>0</v>
      </c>
      <c r="AA38" s="4">
        <f t="shared" si="2"/>
        <v>202.5</v>
      </c>
      <c r="AB38" s="6">
        <f>ROUND(AA38/SUM(AA34:AA41)*100,0)</f>
        <v>7</v>
      </c>
    </row>
    <row r="39" spans="1:28" x14ac:dyDescent="0.25">
      <c r="A39" s="3" t="s">
        <v>48</v>
      </c>
      <c r="B39" s="13" t="s">
        <v>18</v>
      </c>
      <c r="C39" s="4">
        <v>0</v>
      </c>
      <c r="D39" s="6">
        <v>0</v>
      </c>
      <c r="E39" s="4">
        <v>0</v>
      </c>
      <c r="F39" s="6">
        <v>0</v>
      </c>
      <c r="G39" s="4">
        <v>0</v>
      </c>
      <c r="H39" s="6">
        <v>0</v>
      </c>
      <c r="I39" s="4">
        <v>6.8</v>
      </c>
      <c r="J39" s="6">
        <f>ROUND(I39/SUM(I34:I41)*100,0)</f>
        <v>1</v>
      </c>
      <c r="K39" s="4">
        <v>12.2</v>
      </c>
      <c r="L39" s="6">
        <f>ROUND(K39/SUM(K34:K41)*100,0)</f>
        <v>4</v>
      </c>
      <c r="M39" s="4">
        <v>25.6</v>
      </c>
      <c r="N39" s="6">
        <f>ROUND(M39/SUM(M34:M41)*100,0)</f>
        <v>4</v>
      </c>
      <c r="O39" s="4">
        <v>28.5</v>
      </c>
      <c r="P39" s="6">
        <f>ROUND(O39/SUM(O34:O41)*100,0)</f>
        <v>9</v>
      </c>
      <c r="Q39" s="4">
        <v>13.2</v>
      </c>
      <c r="R39" s="6">
        <f>ROUND(Q39/SUM(Q34:Q41)*100,0)</f>
        <v>4</v>
      </c>
      <c r="S39" s="4">
        <v>36.4</v>
      </c>
      <c r="T39" s="6">
        <f>ROUND(S39/SUM(S34:S41)*100,0)</f>
        <v>6</v>
      </c>
      <c r="U39" s="4">
        <v>2.7</v>
      </c>
      <c r="V39" s="6">
        <f>ROUND(U39/SUM(U34:U41)*100,0)</f>
        <v>1</v>
      </c>
      <c r="W39" s="4">
        <v>0</v>
      </c>
      <c r="X39" s="6">
        <v>0</v>
      </c>
      <c r="Y39" s="4">
        <v>0</v>
      </c>
      <c r="Z39" s="6">
        <v>0</v>
      </c>
      <c r="AA39" s="4">
        <f t="shared" si="2"/>
        <v>125.39999999999999</v>
      </c>
      <c r="AB39" s="6">
        <f>ROUND(AA39/SUM(AA34:AA41)*100,0)</f>
        <v>4</v>
      </c>
    </row>
    <row r="40" spans="1:28" x14ac:dyDescent="0.25">
      <c r="A40" s="3" t="s">
        <v>49</v>
      </c>
      <c r="B40" s="13" t="s">
        <v>18</v>
      </c>
      <c r="C40" s="4">
        <v>0</v>
      </c>
      <c r="D40" s="6">
        <v>0</v>
      </c>
      <c r="E40" s="4">
        <v>0</v>
      </c>
      <c r="F40" s="6">
        <v>0</v>
      </c>
      <c r="G40" s="4">
        <v>0</v>
      </c>
      <c r="H40" s="6">
        <v>0</v>
      </c>
      <c r="I40" s="4">
        <v>2</v>
      </c>
      <c r="J40" s="6">
        <f>ROUND(I40/SUM(I34:I41)*100,0)</f>
        <v>0</v>
      </c>
      <c r="K40" s="4">
        <v>3</v>
      </c>
      <c r="L40" s="6">
        <f>ROUND(K40/SUM(K34:K41)*100,0)</f>
        <v>1</v>
      </c>
      <c r="M40" s="4">
        <v>4.0999999999999996</v>
      </c>
      <c r="N40" s="6">
        <f>ROUND(M40/SUM(M34:M41)*100,0)</f>
        <v>1</v>
      </c>
      <c r="O40" s="4">
        <v>18.8</v>
      </c>
      <c r="P40" s="6">
        <f>ROUND(O40/SUM(O34:O41)*100,0)</f>
        <v>6</v>
      </c>
      <c r="Q40" s="4">
        <v>1.8</v>
      </c>
      <c r="R40" s="6">
        <f>ROUND(Q40/SUM(Q34:Q41)*100,0)</f>
        <v>0</v>
      </c>
      <c r="S40" s="4">
        <v>30.1</v>
      </c>
      <c r="T40" s="6">
        <f>ROUND(S40/SUM(S34:S41)*100,0)</f>
        <v>5</v>
      </c>
      <c r="U40" s="4">
        <v>0.2</v>
      </c>
      <c r="V40" s="6">
        <f>ROUND(U40/SUM(U34:U41)*100,0)</f>
        <v>0</v>
      </c>
      <c r="W40" s="4">
        <v>0</v>
      </c>
      <c r="X40" s="6">
        <v>0</v>
      </c>
      <c r="Y40" s="4">
        <v>0</v>
      </c>
      <c r="Z40" s="6">
        <v>0</v>
      </c>
      <c r="AA40" s="4">
        <f t="shared" si="2"/>
        <v>60</v>
      </c>
      <c r="AB40" s="6">
        <f>ROUND(AA40/SUM(AA34:AA41)*100,0)</f>
        <v>2</v>
      </c>
    </row>
    <row r="41" spans="1:28" x14ac:dyDescent="0.25">
      <c r="A41" s="3" t="s">
        <v>50</v>
      </c>
      <c r="B41" s="13" t="s">
        <v>18</v>
      </c>
      <c r="C41" s="4">
        <v>0</v>
      </c>
      <c r="D41" s="6">
        <v>0</v>
      </c>
      <c r="E41" s="4">
        <v>0</v>
      </c>
      <c r="F41" s="6">
        <v>0</v>
      </c>
      <c r="G41" s="4">
        <v>0</v>
      </c>
      <c r="H41" s="6">
        <v>0</v>
      </c>
      <c r="I41" s="4">
        <v>1.3</v>
      </c>
      <c r="J41" s="6">
        <f>ROUND(I41/SUM(I34:I41)*100,0)</f>
        <v>0</v>
      </c>
      <c r="K41" s="4">
        <v>1.9</v>
      </c>
      <c r="L41" s="6">
        <f>ROUND(K41/SUM(K34:K41)*100,0)</f>
        <v>1</v>
      </c>
      <c r="M41" s="4">
        <v>0.8</v>
      </c>
      <c r="N41" s="6">
        <f>ROUND(M41/SUM(M34:M41)*100,0)</f>
        <v>0</v>
      </c>
      <c r="O41" s="4">
        <v>6.3</v>
      </c>
      <c r="P41" s="6">
        <f>ROUND(O41/SUM(O34:O41)*100,0)</f>
        <v>2</v>
      </c>
      <c r="Q41" s="4">
        <v>0.1</v>
      </c>
      <c r="R41" s="6">
        <f>ROUND(Q41/SUM(Q34:Q41)*100,0)</f>
        <v>0</v>
      </c>
      <c r="S41" s="4">
        <v>21.2</v>
      </c>
      <c r="T41" s="6">
        <f>ROUND(S41/SUM(S34:S41)*100,0)</f>
        <v>3</v>
      </c>
      <c r="U41" s="4">
        <v>0</v>
      </c>
      <c r="V41" s="6">
        <f>ROUND(U41/SUM(U34:U41)*100,0)</f>
        <v>0</v>
      </c>
      <c r="W41" s="4">
        <v>0</v>
      </c>
      <c r="X41" s="6">
        <v>0</v>
      </c>
      <c r="Y41" s="4">
        <v>0</v>
      </c>
      <c r="Z41" s="6">
        <v>0</v>
      </c>
      <c r="AA41" s="4">
        <f t="shared" si="2"/>
        <v>31.6</v>
      </c>
      <c r="AB41" s="6">
        <f>ROUND(AA41/SUM(AA34:AA41)*100,0)</f>
        <v>1</v>
      </c>
    </row>
    <row r="42" spans="1:28" x14ac:dyDescent="0.25">
      <c r="A42" s="3" t="s">
        <v>51</v>
      </c>
      <c r="B42" s="14"/>
      <c r="C42" s="4">
        <f t="shared" ref="C42:AB42" si="3">SUM(C34:C41)</f>
        <v>0</v>
      </c>
      <c r="D42" s="6">
        <f t="shared" si="3"/>
        <v>0</v>
      </c>
      <c r="E42" s="4">
        <f t="shared" si="3"/>
        <v>0</v>
      </c>
      <c r="F42" s="6">
        <f t="shared" si="3"/>
        <v>0</v>
      </c>
      <c r="G42" s="4">
        <f t="shared" si="3"/>
        <v>0</v>
      </c>
      <c r="H42" s="6">
        <f t="shared" si="3"/>
        <v>0</v>
      </c>
      <c r="I42" s="4">
        <f t="shared" si="3"/>
        <v>478.2</v>
      </c>
      <c r="J42" s="6">
        <f t="shared" si="3"/>
        <v>98</v>
      </c>
      <c r="K42" s="4">
        <f t="shared" si="3"/>
        <v>292.2</v>
      </c>
      <c r="L42" s="6">
        <f t="shared" si="3"/>
        <v>100</v>
      </c>
      <c r="M42" s="4">
        <f t="shared" si="3"/>
        <v>609</v>
      </c>
      <c r="N42" s="6">
        <f t="shared" si="3"/>
        <v>100</v>
      </c>
      <c r="O42" s="4">
        <f t="shared" si="3"/>
        <v>324.7</v>
      </c>
      <c r="P42" s="6">
        <f t="shared" si="3"/>
        <v>100</v>
      </c>
      <c r="Q42" s="4">
        <f t="shared" si="3"/>
        <v>365.30000000000007</v>
      </c>
      <c r="R42" s="6">
        <f t="shared" si="3"/>
        <v>100</v>
      </c>
      <c r="S42" s="4">
        <f t="shared" si="3"/>
        <v>635.1</v>
      </c>
      <c r="T42" s="6">
        <f t="shared" si="3"/>
        <v>100</v>
      </c>
      <c r="U42" s="4">
        <f t="shared" si="3"/>
        <v>203.49999999999997</v>
      </c>
      <c r="V42" s="6">
        <f t="shared" si="3"/>
        <v>100</v>
      </c>
      <c r="W42" s="4">
        <f t="shared" si="3"/>
        <v>0</v>
      </c>
      <c r="X42" s="6">
        <f t="shared" si="3"/>
        <v>0</v>
      </c>
      <c r="Y42" s="4">
        <f t="shared" si="3"/>
        <v>0</v>
      </c>
      <c r="Z42" s="6">
        <f t="shared" si="3"/>
        <v>0</v>
      </c>
      <c r="AA42" s="4">
        <f t="shared" si="3"/>
        <v>2868.5</v>
      </c>
      <c r="AB42" s="6">
        <f t="shared" si="3"/>
        <v>99</v>
      </c>
    </row>
    <row r="43" spans="1:28" x14ac:dyDescent="0.25">
      <c r="AB43" s="6"/>
    </row>
  </sheetData>
  <mergeCells count="13">
    <mergeCell ref="AA1:AB1"/>
    <mergeCell ref="M1:N1"/>
    <mergeCell ref="O1:P1"/>
    <mergeCell ref="C1:D1"/>
    <mergeCell ref="E1:F1"/>
    <mergeCell ref="G1:H1"/>
    <mergeCell ref="I1:J1"/>
    <mergeCell ref="K1:L1"/>
    <mergeCell ref="Q1:R1"/>
    <mergeCell ref="S1:T1"/>
    <mergeCell ref="U1:V1"/>
    <mergeCell ref="W1:X1"/>
    <mergeCell ref="Y1:Z1"/>
  </mergeCells>
  <conditionalFormatting sqref="C21">
    <cfRule type="cellIs" dxfId="30" priority="21" operator="greaterThan">
      <formula>9</formula>
    </cfRule>
  </conditionalFormatting>
  <conditionalFormatting sqref="D10 F10 H10 J10 L10 N10 P10 R10 T10 X10 Z10 AB10">
    <cfRule type="cellIs" dxfId="29" priority="24" operator="greaterThan">
      <formula>15</formula>
    </cfRule>
    <cfRule type="cellIs" dxfId="28" priority="25" operator="greaterThan">
      <formula>15</formula>
    </cfRule>
  </conditionalFormatting>
  <conditionalFormatting sqref="D17">
    <cfRule type="cellIs" dxfId="27" priority="50" operator="greaterThan">
      <formula>15</formula>
    </cfRule>
    <cfRule type="cellIs" dxfId="26" priority="51" operator="greaterThan">
      <formula>15</formula>
    </cfRule>
  </conditionalFormatting>
  <conditionalFormatting sqref="F17">
    <cfRule type="cellIs" dxfId="25" priority="52" operator="greaterThan">
      <formula>15</formula>
    </cfRule>
    <cfRule type="cellIs" dxfId="24" priority="53" operator="greaterThan">
      <formula>15</formula>
    </cfRule>
  </conditionalFormatting>
  <conditionalFormatting sqref="H17">
    <cfRule type="cellIs" dxfId="23" priority="54" operator="greaterThan">
      <formula>15</formula>
    </cfRule>
    <cfRule type="cellIs" dxfId="22" priority="55" operator="greaterThan">
      <formula>15</formula>
    </cfRule>
  </conditionalFormatting>
  <conditionalFormatting sqref="J17">
    <cfRule type="cellIs" dxfId="21" priority="56" operator="greaterThan">
      <formula>15</formula>
    </cfRule>
    <cfRule type="cellIs" dxfId="20" priority="57" operator="greaterThan">
      <formula>15</formula>
    </cfRule>
  </conditionalFormatting>
  <conditionalFormatting sqref="L17">
    <cfRule type="cellIs" dxfId="19" priority="58" operator="greaterThan">
      <formula>15</formula>
    </cfRule>
    <cfRule type="cellIs" dxfId="18" priority="59" operator="greaterThan">
      <formula>15</formula>
    </cfRule>
  </conditionalFormatting>
  <conditionalFormatting sqref="N17">
    <cfRule type="cellIs" dxfId="17" priority="48" operator="greaterThan">
      <formula>15</formula>
    </cfRule>
    <cfRule type="cellIs" dxfId="16" priority="49" operator="greaterThan">
      <formula>15</formula>
    </cfRule>
  </conditionalFormatting>
  <conditionalFormatting sqref="P17">
    <cfRule type="cellIs" dxfId="15" priority="46" operator="greaterThan">
      <formula>15</formula>
    </cfRule>
    <cfRule type="cellIs" dxfId="14" priority="47" operator="greaterThan">
      <formula>15</formula>
    </cfRule>
  </conditionalFormatting>
  <conditionalFormatting sqref="R17">
    <cfRule type="cellIs" dxfId="13" priority="7" operator="greaterThan">
      <formula>15</formula>
    </cfRule>
    <cfRule type="cellIs" dxfId="12" priority="8" operator="greaterThan">
      <formula>15</formula>
    </cfRule>
  </conditionalFormatting>
  <conditionalFormatting sqref="T17">
    <cfRule type="cellIs" dxfId="11" priority="5" operator="greaterThan">
      <formula>15</formula>
    </cfRule>
    <cfRule type="cellIs" dxfId="10" priority="6" operator="greaterThan">
      <formula>15</formula>
    </cfRule>
  </conditionalFormatting>
  <conditionalFormatting sqref="V10">
    <cfRule type="cellIs" dxfId="9" priority="28" operator="greaterThan">
      <formula>15</formula>
    </cfRule>
    <cfRule type="cellIs" dxfId="8" priority="29" operator="greaterThan">
      <formula>15</formula>
    </cfRule>
  </conditionalFormatting>
  <conditionalFormatting sqref="V17">
    <cfRule type="cellIs" dxfId="7" priority="3" operator="greaterThan">
      <formula>15</formula>
    </cfRule>
    <cfRule type="cellIs" dxfId="6" priority="4" operator="greaterThan">
      <formula>15</formula>
    </cfRule>
  </conditionalFormatting>
  <conditionalFormatting sqref="X17">
    <cfRule type="cellIs" dxfId="5" priority="1" operator="greaterThan">
      <formula>15</formula>
    </cfRule>
    <cfRule type="cellIs" dxfId="4" priority="2" operator="greaterThan">
      <formula>15</formula>
    </cfRule>
  </conditionalFormatting>
  <conditionalFormatting sqref="Z17">
    <cfRule type="cellIs" dxfId="3" priority="36" operator="greaterThan">
      <formula>15</formula>
    </cfRule>
    <cfRule type="cellIs" dxfId="2" priority="37" operator="greaterThan">
      <formula>15</formula>
    </cfRule>
  </conditionalFormatting>
  <conditionalFormatting sqref="AB17">
    <cfRule type="cellIs" dxfId="1" priority="30" operator="greaterThan">
      <formula>15</formula>
    </cfRule>
    <cfRule type="cellIs" dxfId="0" priority="31" operator="greaterThan">
      <formula>15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Henk Boonstra</dc:creator>
  <cp:lastModifiedBy>Henk Boonstra</cp:lastModifiedBy>
  <dcterms:created xsi:type="dcterms:W3CDTF">2023-02-04T19:16:31Z</dcterms:created>
  <dcterms:modified xsi:type="dcterms:W3CDTF">2024-01-10T18:59:24Z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ef925185-6665-4af9-80b8-76fcb7328508</vt:lpwstr>
  </property>
</Properties>
</file>